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zakázky" sheetId="1" r:id="rId1"/>
    <sheet name="XXXXXX - Oprava osvětlení..." sheetId="2" r:id="rId2"/>
  </sheets>
  <definedNames>
    <definedName name="_xlnm.Print_Area" localSheetId="0">'Rekapitulace zakázky'!$D$4:$AO$76,'Rekapitulace zakázky'!$C$82:$AQ$96</definedName>
    <definedName name="_xlnm.Print_Titles" localSheetId="0">'Rekapitulace zakázky'!$92:$92</definedName>
    <definedName name="_xlnm._FilterDatabase" localSheetId="1" hidden="1">'XXXXXX - Oprava osvětlení...'!$C$125:$K$440</definedName>
    <definedName name="_xlnm.Print_Area" localSheetId="1">'XXXXXX - Oprava osvětlení...'!$C$4:$J$76,'XXXXXX - Oprava osvětlení...'!$C$82:$J$107,'XXXXXX - Oprava osvětlení...'!$C$113:$K$440</definedName>
    <definedName name="_xlnm.Print_Titles" localSheetId="1">'XXXXXX - Oprava osvětlení...'!$125:$125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437"/>
  <c r="BH437"/>
  <c r="BG437"/>
  <c r="BF437"/>
  <c r="T437"/>
  <c r="R437"/>
  <c r="P437"/>
  <c r="BI434"/>
  <c r="BH434"/>
  <c r="BG434"/>
  <c r="BF434"/>
  <c r="T434"/>
  <c r="R434"/>
  <c r="P434"/>
  <c r="BI432"/>
  <c r="BH432"/>
  <c r="BG432"/>
  <c r="BF432"/>
  <c r="T432"/>
  <c r="R432"/>
  <c r="P432"/>
  <c r="BI429"/>
  <c r="BH429"/>
  <c r="BG429"/>
  <c r="BF429"/>
  <c r="T429"/>
  <c r="R429"/>
  <c r="P429"/>
  <c r="BI426"/>
  <c r="BH426"/>
  <c r="BG426"/>
  <c r="BF426"/>
  <c r="T426"/>
  <c r="R426"/>
  <c r="P426"/>
  <c r="BI423"/>
  <c r="BH423"/>
  <c r="BG423"/>
  <c r="BF423"/>
  <c r="T423"/>
  <c r="R423"/>
  <c r="P423"/>
  <c r="BI420"/>
  <c r="BH420"/>
  <c r="BG420"/>
  <c r="BF420"/>
  <c r="T420"/>
  <c r="R420"/>
  <c r="P420"/>
  <c r="BI416"/>
  <c r="BH416"/>
  <c r="BG416"/>
  <c r="BF416"/>
  <c r="T416"/>
  <c r="R416"/>
  <c r="P416"/>
  <c r="BI407"/>
  <c r="BH407"/>
  <c r="BG407"/>
  <c r="BF407"/>
  <c r="T407"/>
  <c r="T406"/>
  <c r="R407"/>
  <c r="R406"/>
  <c r="P407"/>
  <c r="P406"/>
  <c r="BI403"/>
  <c r="BH403"/>
  <c r="BG403"/>
  <c r="BF403"/>
  <c r="T403"/>
  <c r="R403"/>
  <c r="P403"/>
  <c r="BI400"/>
  <c r="BH400"/>
  <c r="BG400"/>
  <c r="BF400"/>
  <c r="T400"/>
  <c r="R400"/>
  <c r="P400"/>
  <c r="BI397"/>
  <c r="BH397"/>
  <c r="BG397"/>
  <c r="BF397"/>
  <c r="T397"/>
  <c r="R397"/>
  <c r="P397"/>
  <c r="BI394"/>
  <c r="BH394"/>
  <c r="BG394"/>
  <c r="BF394"/>
  <c r="T394"/>
  <c r="R394"/>
  <c r="P394"/>
  <c r="BI391"/>
  <c r="BH391"/>
  <c r="BG391"/>
  <c r="BF391"/>
  <c r="T391"/>
  <c r="R391"/>
  <c r="P391"/>
  <c r="BI388"/>
  <c r="BH388"/>
  <c r="BG388"/>
  <c r="BF388"/>
  <c r="T388"/>
  <c r="R388"/>
  <c r="P388"/>
  <c r="BI385"/>
  <c r="BH385"/>
  <c r="BG385"/>
  <c r="BF385"/>
  <c r="T385"/>
  <c r="R385"/>
  <c r="P385"/>
  <c r="BI363"/>
  <c r="BH363"/>
  <c r="BG363"/>
  <c r="BF363"/>
  <c r="T363"/>
  <c r="R363"/>
  <c r="P363"/>
  <c r="BI360"/>
  <c r="BH360"/>
  <c r="BG360"/>
  <c r="BF360"/>
  <c r="T360"/>
  <c r="R360"/>
  <c r="P360"/>
  <c r="BI357"/>
  <c r="BH357"/>
  <c r="BG357"/>
  <c r="BF357"/>
  <c r="T357"/>
  <c r="R357"/>
  <c r="P357"/>
  <c r="BI353"/>
  <c r="BH353"/>
  <c r="BG353"/>
  <c r="BF353"/>
  <c r="T353"/>
  <c r="R353"/>
  <c r="P353"/>
  <c r="BI349"/>
  <c r="BH349"/>
  <c r="BG349"/>
  <c r="BF349"/>
  <c r="T349"/>
  <c r="R349"/>
  <c r="P349"/>
  <c r="BI346"/>
  <c r="BH346"/>
  <c r="BG346"/>
  <c r="BF346"/>
  <c r="T346"/>
  <c r="R346"/>
  <c r="P346"/>
  <c r="BI338"/>
  <c r="BH338"/>
  <c r="BG338"/>
  <c r="BF338"/>
  <c r="T338"/>
  <c r="R338"/>
  <c r="P338"/>
  <c r="BI334"/>
  <c r="BH334"/>
  <c r="BG334"/>
  <c r="BF334"/>
  <c r="T334"/>
  <c r="R334"/>
  <c r="P334"/>
  <c r="BI330"/>
  <c r="BH330"/>
  <c r="BG330"/>
  <c r="BF330"/>
  <c r="T330"/>
  <c r="R330"/>
  <c r="P330"/>
  <c r="BI308"/>
  <c r="BH308"/>
  <c r="BG308"/>
  <c r="BF308"/>
  <c r="T308"/>
  <c r="R308"/>
  <c r="P308"/>
  <c r="BI289"/>
  <c r="BH289"/>
  <c r="BG289"/>
  <c r="BF289"/>
  <c r="T289"/>
  <c r="R289"/>
  <c r="P289"/>
  <c r="BI286"/>
  <c r="BH286"/>
  <c r="BG286"/>
  <c r="BF286"/>
  <c r="T286"/>
  <c r="R286"/>
  <c r="P286"/>
  <c r="BI279"/>
  <c r="BH279"/>
  <c r="BG279"/>
  <c r="BF279"/>
  <c r="T279"/>
  <c r="R279"/>
  <c r="P279"/>
  <c r="BI260"/>
  <c r="BH260"/>
  <c r="BG260"/>
  <c r="BF260"/>
  <c r="T260"/>
  <c r="R260"/>
  <c r="P260"/>
  <c r="BI257"/>
  <c r="BH257"/>
  <c r="BG257"/>
  <c r="BF257"/>
  <c r="T257"/>
  <c r="R257"/>
  <c r="P257"/>
  <c r="BI253"/>
  <c r="BH253"/>
  <c r="BG253"/>
  <c r="BF253"/>
  <c r="T253"/>
  <c r="R253"/>
  <c r="P253"/>
  <c r="BI250"/>
  <c r="BH250"/>
  <c r="BG250"/>
  <c r="BF250"/>
  <c r="T250"/>
  <c r="R250"/>
  <c r="P250"/>
  <c r="BI242"/>
  <c r="BH242"/>
  <c r="BG242"/>
  <c r="BF242"/>
  <c r="T242"/>
  <c r="R242"/>
  <c r="P242"/>
  <c r="BI238"/>
  <c r="BH238"/>
  <c r="BG238"/>
  <c r="BF238"/>
  <c r="T238"/>
  <c r="R238"/>
  <c r="P238"/>
  <c r="BI234"/>
  <c r="BH234"/>
  <c r="BG234"/>
  <c r="BF234"/>
  <c r="T234"/>
  <c r="R234"/>
  <c r="P234"/>
  <c r="BI230"/>
  <c r="BH230"/>
  <c r="BG230"/>
  <c r="BF230"/>
  <c r="T230"/>
  <c r="R230"/>
  <c r="P230"/>
  <c r="BI226"/>
  <c r="BH226"/>
  <c r="BG226"/>
  <c r="BF226"/>
  <c r="T226"/>
  <c r="R226"/>
  <c r="P226"/>
  <c r="BI219"/>
  <c r="BH219"/>
  <c r="BG219"/>
  <c r="BF219"/>
  <c r="T219"/>
  <c r="R219"/>
  <c r="P219"/>
  <c r="BI215"/>
  <c r="BH215"/>
  <c r="BG215"/>
  <c r="BF215"/>
  <c r="T215"/>
  <c r="R215"/>
  <c r="P215"/>
  <c r="BI211"/>
  <c r="BH211"/>
  <c r="BG211"/>
  <c r="BF211"/>
  <c r="T211"/>
  <c r="R211"/>
  <c r="P211"/>
  <c r="BI208"/>
  <c r="BH208"/>
  <c r="BG208"/>
  <c r="BF208"/>
  <c r="T208"/>
  <c r="R208"/>
  <c r="P208"/>
  <c r="BI204"/>
  <c r="BH204"/>
  <c r="BG204"/>
  <c r="BF204"/>
  <c r="T204"/>
  <c r="R204"/>
  <c r="P204"/>
  <c r="BI200"/>
  <c r="BH200"/>
  <c r="BG200"/>
  <c r="BF200"/>
  <c r="T200"/>
  <c r="R200"/>
  <c r="P200"/>
  <c r="BI196"/>
  <c r="BH196"/>
  <c r="BG196"/>
  <c r="BF196"/>
  <c r="T196"/>
  <c r="R196"/>
  <c r="P196"/>
  <c r="BI192"/>
  <c r="BH192"/>
  <c r="BG192"/>
  <c r="BF192"/>
  <c r="T192"/>
  <c r="R192"/>
  <c r="P192"/>
  <c r="BI189"/>
  <c r="BH189"/>
  <c r="BG189"/>
  <c r="BF189"/>
  <c r="T189"/>
  <c r="R189"/>
  <c r="P189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4"/>
  <c r="BH174"/>
  <c r="BG174"/>
  <c r="BF174"/>
  <c r="T174"/>
  <c r="R174"/>
  <c r="P174"/>
  <c r="BI168"/>
  <c r="BH168"/>
  <c r="BG168"/>
  <c r="BF168"/>
  <c r="T168"/>
  <c r="T167"/>
  <c r="R168"/>
  <c r="R167"/>
  <c r="P168"/>
  <c r="P167"/>
  <c r="BI164"/>
  <c r="BH164"/>
  <c r="BG164"/>
  <c r="BF164"/>
  <c r="T164"/>
  <c r="R164"/>
  <c r="P164"/>
  <c r="BI157"/>
  <c r="BH157"/>
  <c r="BG157"/>
  <c r="BF157"/>
  <c r="T157"/>
  <c r="R157"/>
  <c r="P157"/>
  <c r="BI152"/>
  <c r="BH152"/>
  <c r="BG152"/>
  <c r="BF152"/>
  <c r="T152"/>
  <c r="R152"/>
  <c r="P152"/>
  <c r="BI148"/>
  <c r="BH148"/>
  <c r="BG148"/>
  <c r="BF148"/>
  <c r="T148"/>
  <c r="R148"/>
  <c r="P148"/>
  <c r="BI143"/>
  <c r="BH143"/>
  <c r="BG143"/>
  <c r="BF143"/>
  <c r="T143"/>
  <c r="T142"/>
  <c r="R143"/>
  <c r="R142"/>
  <c r="P143"/>
  <c r="P142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29"/>
  <c r="BH129"/>
  <c r="BG129"/>
  <c r="BF129"/>
  <c r="T129"/>
  <c r="R129"/>
  <c r="P129"/>
  <c r="J123"/>
  <c r="J122"/>
  <c r="F122"/>
  <c r="F120"/>
  <c r="E118"/>
  <c r="J92"/>
  <c r="J91"/>
  <c r="F91"/>
  <c r="F89"/>
  <c r="E87"/>
  <c r="J18"/>
  <c r="E18"/>
  <c r="F123"/>
  <c r="J17"/>
  <c r="J12"/>
  <c r="J120"/>
  <c r="E7"/>
  <c r="E116"/>
  <c i="1" r="L90"/>
  <c r="AM90"/>
  <c r="AM89"/>
  <c r="L89"/>
  <c r="AM87"/>
  <c r="L87"/>
  <c r="L85"/>
  <c r="L84"/>
  <c i="2" r="J437"/>
  <c r="J434"/>
  <c r="BK429"/>
  <c r="J426"/>
  <c r="BK420"/>
  <c r="BK416"/>
  <c r="BK403"/>
  <c r="J400"/>
  <c r="BK394"/>
  <c r="BK391"/>
  <c r="J388"/>
  <c r="BK363"/>
  <c r="J360"/>
  <c r="J353"/>
  <c r="BK346"/>
  <c r="BK338"/>
  <c r="J334"/>
  <c r="J308"/>
  <c r="BK286"/>
  <c r="J279"/>
  <c r="BK250"/>
  <c r="J242"/>
  <c r="BK234"/>
  <c r="J230"/>
  <c r="BK219"/>
  <c r="J211"/>
  <c r="J200"/>
  <c r="J186"/>
  <c r="J174"/>
  <c r="BK152"/>
  <c r="J139"/>
  <c r="F37"/>
  <c r="BK189"/>
  <c r="BK174"/>
  <c r="J157"/>
  <c r="BK143"/>
  <c r="J129"/>
  <c r="J330"/>
  <c r="BK260"/>
  <c r="J257"/>
  <c r="J250"/>
  <c r="J238"/>
  <c r="J226"/>
  <c r="J215"/>
  <c r="BK204"/>
  <c r="BK192"/>
  <c r="BK183"/>
  <c r="J164"/>
  <c r="BK139"/>
  <c r="BK129"/>
  <c r="BK434"/>
  <c r="J432"/>
  <c r="BK426"/>
  <c r="J423"/>
  <c r="J416"/>
  <c r="J407"/>
  <c r="BK400"/>
  <c r="J397"/>
  <c r="J391"/>
  <c r="BK385"/>
  <c r="J363"/>
  <c r="BK357"/>
  <c r="BK353"/>
  <c r="J349"/>
  <c r="J338"/>
  <c r="BK330"/>
  <c r="BK289"/>
  <c r="J286"/>
  <c r="BK257"/>
  <c r="J253"/>
  <c r="BK238"/>
  <c r="BK230"/>
  <c r="J219"/>
  <c r="BK211"/>
  <c r="BK196"/>
  <c r="J189"/>
  <c r="J180"/>
  <c r="J168"/>
  <c r="J152"/>
  <c r="BK136"/>
  <c r="F34"/>
  <c r="F35"/>
  <c r="J208"/>
  <c r="BK186"/>
  <c r="BK164"/>
  <c r="J148"/>
  <c r="BK133"/>
  <c r="J34"/>
  <c r="F36"/>
  <c r="J204"/>
  <c r="J196"/>
  <c r="BK180"/>
  <c r="BK157"/>
  <c r="J143"/>
  <c r="J133"/>
  <c r="BK437"/>
  <c r="BK432"/>
  <c r="J429"/>
  <c r="BK423"/>
  <c r="J420"/>
  <c r="BK407"/>
  <c r="J403"/>
  <c r="BK397"/>
  <c r="J394"/>
  <c r="BK388"/>
  <c r="J385"/>
  <c r="BK360"/>
  <c r="J357"/>
  <c r="BK349"/>
  <c r="J346"/>
  <c r="BK334"/>
  <c r="BK308"/>
  <c r="J289"/>
  <c r="BK279"/>
  <c r="J260"/>
  <c r="BK253"/>
  <c r="BK242"/>
  <c r="J234"/>
  <c r="BK226"/>
  <c r="BK215"/>
  <c r="BK208"/>
  <c r="BK200"/>
  <c r="J192"/>
  <c r="J183"/>
  <c r="BK168"/>
  <c r="BK148"/>
  <c r="J136"/>
  <c i="1" r="AS94"/>
  <c i="2" l="1" r="P128"/>
  <c r="P127"/>
  <c r="P156"/>
  <c r="T173"/>
  <c r="T172"/>
  <c r="R128"/>
  <c r="R127"/>
  <c r="R126"/>
  <c r="T147"/>
  <c r="BK173"/>
  <c r="J173"/>
  <c r="J104"/>
  <c r="T128"/>
  <c r="T127"/>
  <c r="T126"/>
  <c r="BK147"/>
  <c r="J147"/>
  <c r="J100"/>
  <c r="R147"/>
  <c r="R156"/>
  <c r="R173"/>
  <c r="R172"/>
  <c r="P415"/>
  <c r="P173"/>
  <c r="P172"/>
  <c r="R415"/>
  <c r="BK128"/>
  <c r="J128"/>
  <c r="J98"/>
  <c r="P147"/>
  <c r="BK156"/>
  <c r="J156"/>
  <c r="J101"/>
  <c r="T156"/>
  <c r="BK415"/>
  <c r="J415"/>
  <c r="J106"/>
  <c r="T415"/>
  <c r="BK167"/>
  <c r="J167"/>
  <c r="J102"/>
  <c r="BK406"/>
  <c r="J406"/>
  <c r="J105"/>
  <c r="BK142"/>
  <c r="J142"/>
  <c r="J99"/>
  <c i="1" r="AW95"/>
  <c r="BC95"/>
  <c i="2" r="E85"/>
  <c r="J89"/>
  <c r="F92"/>
  <c r="BE129"/>
  <c r="BE133"/>
  <c r="BE136"/>
  <c r="BE139"/>
  <c r="BE143"/>
  <c r="BE148"/>
  <c r="BE152"/>
  <c r="BE157"/>
  <c r="BE164"/>
  <c r="BE168"/>
  <c r="BE174"/>
  <c r="BE180"/>
  <c r="BE183"/>
  <c r="BE186"/>
  <c r="BE189"/>
  <c r="BE192"/>
  <c r="BE196"/>
  <c r="BE200"/>
  <c r="BE204"/>
  <c r="BE208"/>
  <c r="BE211"/>
  <c r="BE215"/>
  <c r="BE219"/>
  <c r="BE226"/>
  <c r="BE230"/>
  <c r="BE234"/>
  <c r="BE238"/>
  <c r="BE242"/>
  <c r="BE250"/>
  <c r="BE253"/>
  <c r="BE257"/>
  <c r="BE260"/>
  <c r="BE279"/>
  <c r="BE286"/>
  <c r="BE289"/>
  <c r="BE308"/>
  <c r="BE330"/>
  <c r="BE334"/>
  <c r="BE338"/>
  <c r="BE346"/>
  <c r="BE349"/>
  <c r="BE353"/>
  <c r="BE357"/>
  <c r="BE360"/>
  <c r="BE363"/>
  <c r="BE385"/>
  <c r="BE388"/>
  <c r="BE391"/>
  <c r="BE394"/>
  <c r="BE397"/>
  <c r="BE400"/>
  <c r="BE403"/>
  <c r="BE407"/>
  <c r="BE416"/>
  <c r="BE420"/>
  <c r="BE423"/>
  <c r="BE426"/>
  <c r="BE429"/>
  <c r="BE432"/>
  <c r="BE434"/>
  <c r="BE437"/>
  <c i="1" r="BB95"/>
  <c r="BA95"/>
  <c r="BD95"/>
  <c r="BB94"/>
  <c r="W31"/>
  <c r="BC94"/>
  <c r="W32"/>
  <c r="BA94"/>
  <c r="W30"/>
  <c r="BD94"/>
  <c r="W33"/>
  <c i="2" l="1" r="P126"/>
  <c i="1" r="AU95"/>
  <c i="2" r="BK127"/>
  <c r="J127"/>
  <c r="J97"/>
  <c r="BK172"/>
  <c r="J172"/>
  <c r="J103"/>
  <c i="1" r="AU94"/>
  <c r="AW94"/>
  <c r="AK30"/>
  <c r="AX94"/>
  <c r="AY94"/>
  <c i="2" r="J33"/>
  <c i="1" r="AV95"/>
  <c r="AT95"/>
  <c i="2" r="F33"/>
  <c i="1" r="AZ95"/>
  <c r="AZ94"/>
  <c r="W29"/>
  <c i="2" l="1" r="BK126"/>
  <c r="J126"/>
  <c r="J96"/>
  <c i="1" r="AV94"/>
  <c r="AK29"/>
  <c i="2" l="1" r="J30"/>
  <c i="1" r="AG95"/>
  <c r="AG94"/>
  <c r="AK26"/>
  <c r="AT94"/>
  <c r="AN94"/>
  <c i="2" l="1" r="J39"/>
  <c i="1"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<sst xmlns="http://schemas.openxmlformats.org/spreadsheetml/2006/main">
  <si>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</si>
  <si>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</si>
  <si>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</si>
  <si>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</si>
  <si>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</si>
  <si>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{b29eda9c-601a-4e67-b90f-edf59f46e377}</t>
  </si>
  <si>
    <t>0,01</t>
  </si>
  <si>
    <t>21</t>
  </si>
  <si>
    <t>12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</si>
  <si>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</si>
  <si>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</si>
  <si>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</si>
  <si>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</si>
  <si>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</si>
  <si>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XXXXXX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</si>
  <si>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</si>
  <si>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</si>
  <si>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Modernizace osvětlení ve vybraných lokalitách 2024</t>
  </si>
  <si>
    <t>KSO:</t>
  </si>
  <si>
    <t>CC-CZ:</t>
  </si>
  <si>
    <t>Místo:</t>
  </si>
  <si>
    <t>Rokytnice v Orlických horách</t>
  </si>
  <si>
    <t>Datum:</t>
  </si>
  <si>
    <t>28. 3. 2024</t>
  </si>
  <si>
    <t>Zadavatel:</t>
  </si>
  <si>
    <t>IČ:</t>
  </si>
  <si>
    <t>70994234</t>
  </si>
  <si>
    <t>Správa železnic, státní organizace, OŘ H. Králové</t>
  </si>
  <si>
    <t>DIČ:</t>
  </si>
  <si>
    <t>CZ70994234</t>
  </si>
  <si>
    <t>Uchazeč:</t>
  </si>
  <si>
    <t>Vyplň údaj</t>
  </si>
  <si>
    <t>Projektant:</t>
  </si>
  <si>
    <t>Petr Kovář</t>
  </si>
  <si>
    <t>True</t>
  </si>
  <si>
    <t>Zpracovatel:</t>
  </si>
  <si>
    <t>Jiří Feltl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</si>
  <si>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</si>
  <si>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</si>
  <si>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</si>
  <si>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</si>
  <si>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</si>
  <si>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</si>
  <si>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</si>
  <si>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</si>
  <si>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</si>
  <si>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</si>
  <si>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</si>
  <si>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</si>
  <si>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</si>
  <si>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</si>
  <si>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</si>
  <si>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</si>
  <si>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</si>
  <si>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</si>
  <si>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</si>
  <si>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</si>
  <si>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</si>
  <si>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</si>
  <si>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</si>
  <si>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</si>
  <si>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</si>
  <si>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</si>
  <si>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</si>
  <si>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</si>
  <si>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</si>
  <si>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</si>
  <si>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</si>
  <si>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</si>
  <si>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</si>
  <si>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</si>
  <si>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</si>
  <si>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</si>
  <si>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</si>
  <si>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</si>
  <si>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</si>
  <si>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</si>
  <si>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</si>
  <si>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</si>
  <si>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</si>
  <si>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</si>
  <si>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</si>
  <si>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</si>
  <si>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Oprava osvětlení v žst. Rokytnice v Orlických horách</t>
  </si>
  <si>
    <t>STA</t>
  </si>
  <si>
    <t>1</t>
  </si>
  <si>
    <t>{60256850-2c03-4098-a275-fcab45ee74c7}</t>
  </si>
  <si>
    <t>2</t>
  </si>
  <si>
    <t>KRYCÍ LIST SOUPISU PRACÍ</t>
  </si>
  <si>
    <t>Objekt:</t>
  </si>
  <si>
    <t>XXXXXX - Oprava osvětlení v žst. Rokytnice v Orlických horách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</si>
  <si>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</si>
  <si>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</si>
  <si>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</si>
  <si>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</si>
  <si>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</si>
  <si>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</si>
  <si>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</si>
  <si>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</si>
  <si>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</si>
  <si>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8 - Trubní vedení</t>
  </si>
  <si>
    <t xml:space="preserve">    9 - Ostatní konstrukce a práce, bourání</t>
  </si>
  <si>
    <t>PSV - Práce a dodávky PSV</t>
  </si>
  <si>
    <t xml:space="preserve">    741 - Elektroinstalace - silnoproud</t>
  </si>
  <si>
    <t xml:space="preserve">    783 - Dokončovací práce - nátěry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</si>
  <si>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</si>
  <si>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</si>
  <si>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</si>
  <si>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</si>
  <si>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</si>
  <si>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</si>
  <si>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</si>
  <si>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</si>
  <si>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</si>
  <si>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</si>
  <si>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</si>
  <si>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</si>
  <si>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</si>
  <si>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</si>
  <si>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</si>
  <si>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</si>
  <si>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</si>
  <si>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</si>
  <si>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</si>
  <si>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13193</t>
  </si>
  <si>
    <t>HLOUBENÍ JAM ZAPAŽ I NEPAŽ TŘ III</t>
  </si>
  <si>
    <t>M3</t>
  </si>
  <si>
    <t>OTSKP 2024</t>
  </si>
  <si>
    <t>4</t>
  </si>
  <si>
    <t>-1885556269</t>
  </si>
  <si>
    <t>PP</t>
  </si>
  <si>
    <t>PSC</t>
  </si>
  <si>
    <t>Poznámka k souboru cen:_x000d_
položka zahrnuje: - vodorovná a svislá doprava, přemístění, přeložení, manipulace s výkopkem- kompletní provedení vykopávky nezapažené i zapažené- ošetření výkopiště po celou dobu práce v něm vč. klimatických opatření- ztížení vykopávek v blízkosti podzemního vedení, konstrukcí a objektů vč. jejich dočasného zajištění- ztížení pod vodou, v okolí výbušnin, ve stísněných prostorech a pod.- těžení po vrstvách, pásech a po jiných nutných částech (figurách)- čerpání vody vč. čerpacích jímek, potrubí a pohotovostní čerpací soupravy (viz ustanovení k pol. 1151,2)- potřebné snížení hladiny podzemní vody- těžení a rozpojování jednotlivých balvanů- vytahování a nošení výkopku- svahování a přesvah. svahů do konečného tvaru, výměna hornin v podloží a v pláni znehodnocené klimatickými vlivy- eventuelně nutné druhotné rozpojení odstřelené horniny- ruční vykopávky, odstranění kořenů a napadávek- pažení, vzepření a rozepření vč. přepažování (vyjma štětových stěn)- úpravu, ochranu a očištění dna, základové spáry, stěn a svahů- odvedení nebo obvedení vody v okolí výkopiště a ve výkopišti- třídění výkopku- veškeré pomocné konstrukce umožňující provedení vykopávky (příjezdy, sjezdy, nájezdy, lešení, podpěr. konstr., přemostění, zpevněné plochy, zakrytí a pod.)- nezahrnuje uložení zeminy (na skládku, do násypu) ani poplatky za skládku, vykazují se v položce č.0141**</t>
  </si>
  <si>
    <t>P</t>
  </si>
  <si>
    <t>Poznámka k položce:_x000d_
Hloubení základu pro ROV1, ROV2, ROV3</t>
  </si>
  <si>
    <t>13293</t>
  </si>
  <si>
    <t>HLOUBENÍ RÝH ŠÍŘ DO 2M PAŽ I NEPAŽ TŘ. III</t>
  </si>
  <si>
    <t>-932509239</t>
  </si>
  <si>
    <t>3</t>
  </si>
  <si>
    <t>17411</t>
  </si>
  <si>
    <t>ZÁSYP JAM A RÝH ZEMINOU SE ZHUTNĚNÍM</t>
  </si>
  <si>
    <t>-312219133</t>
  </si>
  <si>
    <t>Poznámka k souboru cen:_x000d_
položka zahrnuje: - kompletní provedení zemní konstrukce vč. výběru vhodného materiálu- úprava ukládaného materiálu vlhčením, tříděním, promícháním nebo vysoušením, příp. jiné úpravy za účelem zlepšení jeho mech. vlastností- hutnění i různé míry hutnění - ošetření úložiště po celou dobu práce v něm vč. klimatických opatření- ztížení v okolí vedení, konstrukcí a objektů a jejich dočasné zajištění- ztížení provádění vč. hutnění ve ztížených podmínkách a stísněných prostorech- ztížené ukládání sypaniny pod vodu- ukládání po vrstvách a po jiných nutných částech (figurách) vč. dosypávek- spouštění a nošení materiálu- výměna částí zemní konstrukce znehodnocené klimatickými vlivy- ruční hutnění- udržování úložiště a jeho ochrana proti vodě- odvedení nebo obvedení vody v okolí úložiště a v úložišti- veškeré pomocné konstrukce umožňující provedení zemní konstrukce (příjezdy, sjezdy, nájezdy, lešení, podpěrné konstrukce, přemostění, zpevněné plochy, zakrytí a pod.)</t>
  </si>
  <si>
    <t>18210</t>
  </si>
  <si>
    <t>ÚPRAVA POVRCHŮ SROVNÁNÍM ÚZEMÍ</t>
  </si>
  <si>
    <t>1592669948</t>
  </si>
  <si>
    <t>Poznámka k souboru cen:_x000d_
položka zahrnuje srovnání výškových rozdílů terénu</t>
  </si>
  <si>
    <t>Zakládání</t>
  </si>
  <si>
    <t>5</t>
  </si>
  <si>
    <t>27152</t>
  </si>
  <si>
    <t>POLŠTÁŘE POD ZÁKLADY Z KAMENIVA DRCENÉHO</t>
  </si>
  <si>
    <t>-1788388900</t>
  </si>
  <si>
    <t>Poznámka k souboru cen:_x000d_
položka zahrnuje dodávku předepsaného kameniva, mimostaveništní a vnitrostaveništní dopravu a jeho uloženínení-li v zadávací dokumentaci uvedeno jinak, jedná se o nakupovaný materiál</t>
  </si>
  <si>
    <t>Poznámka k položce:_x000d_
Do základu pro ROV1, ROV2, ROV3 viz technická dokumentace</t>
  </si>
  <si>
    <t>Komunikace pozemní</t>
  </si>
  <si>
    <t>6</t>
  </si>
  <si>
    <t>567304</t>
  </si>
  <si>
    <t>VRSTVY PRO OBNOVU A OPRAVY ZE ŠTĚRKOPÍSKU</t>
  </si>
  <si>
    <t>-637193326</t>
  </si>
  <si>
    <t>Poznámka k souboru cen:_x000d_
- dodání kameniva předepsané kvality a zrnitosti- rozprostření a zhutnění vrstvy v předepsané tloušťce- zřízení vrstvy bez rozlišení šířky, pokládání vrstvy po etapách- nezahrnuje postřiky, nátěry</t>
  </si>
  <si>
    <t>7</t>
  </si>
  <si>
    <t>581542</t>
  </si>
  <si>
    <t>CEMENTOBET KRYT JEDNOVRSTVÝ NEVYZTUŽ TŘ.I S OBNAŽENÝM KAMENIVEM TL. DO 200MM</t>
  </si>
  <si>
    <t>M2</t>
  </si>
  <si>
    <t>987119414</t>
  </si>
  <si>
    <t>Poznámka k souboru cen:_x000d_
- dodání směsi v požadované kvalitě a výztuže v předepsaném množství- očištění podkladu- uložení směsi a výztuže dle předepsaného technologického předpisu a zhutnění vrstvy v předepsané tloušťce- zřízení vrstvy bez rozlišení šířky, pokládání vrstvy po etapách, včetně pracovních spar a spojů- úpravu napojení, ukončení- úpravu dilatačních spar včetně předepsané výztuže- úpravu povrchu krytu uvedenou v kapitole 7.10 ČSN 73 6123-1- navrtání otvorů a osazení kotev a kluzných trnů v napojovacích spárách- nezahrnuje postřiky, nátěry</t>
  </si>
  <si>
    <t>8</t>
  </si>
  <si>
    <t>Trubní vedení</t>
  </si>
  <si>
    <t>87626</t>
  </si>
  <si>
    <t>CHRÁNIČKY Z TRUB PLAST DN DO 80MM</t>
  </si>
  <si>
    <t>M</t>
  </si>
  <si>
    <t>-1772918183</t>
  </si>
  <si>
    <t>Poznámka k souboru cen:_x000d_
položky pro zhotovení potrubí platí bez ohledu na sklonzahrnuje: - výrobní dokumentaci (včetně technologického předpisu)- dodání veškerého trubního a pomocného materiálu (trouby, trubky, tvarovky, spojovací a těsnící materiál a pod.), podpěrných, závěsných a upevňovacích prvků, včetně potřebných úprav- úprava a příprava podkladu a podpěr, očištění a ošetření podkladu a podpěr- zřízení plně funkčního potrubí, kompletní soustavy, podle příslušného technologického předpisu- zřízení potrubí i jednotlivých částí po etapách, včetně pracovních spar a spojů, pracovního zaslepení konců a pod.- úprava prostupů, průchodů šachtami a komorami, okolí podpěr a vyústění, zaústění, napojení, vyvedení a upevnění odpad. výustí- ochrana potrubí nátěrem (vč. úpravy povrchu), případně izolací, nejsou-li tyto práce předmětem jiné položky- úprava, očištění a ošetření prostoru kolem potrubí včetně případně předepsaného utěsnění konců chrániček- položky platí pro práce prováděné v prostoru zapaženém i nezapaženém a i v kolektorech, chráničkách</t>
  </si>
  <si>
    <t>VV</t>
  </si>
  <si>
    <t>"OV1 - 5ks trubky po 7mi metrech"35</t>
  </si>
  <si>
    <t>"OV2 - 5ks trubky po 7mi metrech"35</t>
  </si>
  <si>
    <t>"OV3 - 5ks trubky po 7mi metrech"35</t>
  </si>
  <si>
    <t>Součet</t>
  </si>
  <si>
    <t>9</t>
  </si>
  <si>
    <t>899309</t>
  </si>
  <si>
    <t>DOPLŇKY NA POTRUBÍ - VÝSTRAŽNÁ FÓLIE</t>
  </si>
  <si>
    <t>-1265881138</t>
  </si>
  <si>
    <t>Poznámka k souboru cen:_x000d_
- Položka zahrnuje veškerý materiál, výrobky a polotovary, včetně mimostaveništní a vnitrostaveništní dopravy (rovněž přesuny), včetně naložení a složení,případně s uložením.</t>
  </si>
  <si>
    <t>Ostatní konstrukce a práce, bourání</t>
  </si>
  <si>
    <t>10</t>
  </si>
  <si>
    <t>93261</t>
  </si>
  <si>
    <t>POCHOZÍ ROŠT Z KOMPOZITU - PŘEKRYTÍ ZRCADLA MOSTU</t>
  </si>
  <si>
    <t>-1814710904</t>
  </si>
  <si>
    <t>Poznámka k souboru cen:_x000d_
položka zahrnuje: - dodání a uložení předepsané konstrukce z předepsaného materiálu včetně vnitrostaveništní a mimostaveništní dopravy- veškeré potřebné pomocné práce- veškerý pomocný a upevňovací materiál</t>
  </si>
  <si>
    <t>Poznámka k položce:_x000d_
Výměna roštů na osvětlovacích věžích 6x rošt 40/3mm 1200x1000mm</t>
  </si>
  <si>
    <t>PSV</t>
  </si>
  <si>
    <t>Práce a dodávky PSV</t>
  </si>
  <si>
    <t>741</t>
  </si>
  <si>
    <t>Elektroinstalace - silnoproud</t>
  </si>
  <si>
    <t>11</t>
  </si>
  <si>
    <t>741911</t>
  </si>
  <si>
    <t>UZEMŇOVACÍ VODIČ V ZEMI FEZN DO 120 MM2</t>
  </si>
  <si>
    <t>16</t>
  </si>
  <si>
    <t>-1290274037</t>
  </si>
  <si>
    <t>Poznámka k souboru cen:_x000d_
1. Položka obsahuje: – přípravu podkladu pro osazení – měření, dělení, spojování, tvarování – ochranný nátěr spojů a při průchodu vodiče nad terén apod. dle příslušných norem 2. Položka neobsahuje: – zemní práce – ochranu vodiče - chráničky apod. 3. Způsob měření: Měří se metr délkový.</t>
  </si>
  <si>
    <t>"pásek FeZn 30x4mm"30</t>
  </si>
  <si>
    <t>"kruhový vodič - D=10mm"5</t>
  </si>
  <si>
    <t>741B11</t>
  </si>
  <si>
    <t>ZEMNÍCÍ TYČ FEZN DÉLKY DO 2 M</t>
  </si>
  <si>
    <t>KUS</t>
  </si>
  <si>
    <t>1104906961</t>
  </si>
  <si>
    <t>Poznámka k souboru cen:_x000d_
1. Položka obsahuje: – přípravu podkladu pro osazení – spojování – ochranný nátěr spoje dle příslušných norem2. Položka neobsahuje: X 3. Způsob měření: Udává se počet kusů kompletní konstrukce nebo práce.</t>
  </si>
  <si>
    <t>13</t>
  </si>
  <si>
    <t>741C02</t>
  </si>
  <si>
    <t>UZEMŇOVACÍ SVORKA</t>
  </si>
  <si>
    <t>141307298</t>
  </si>
  <si>
    <t>Poznámka k souboru cen:_x000d_
1. Položka obsahuje: – veškeré příslušenství2. Položka neobsahuje: X 3. Způsob měření: Udává se počet kusů kompletní konstrukce nebo práce.</t>
  </si>
  <si>
    <t>14</t>
  </si>
  <si>
    <t>741C05</t>
  </si>
  <si>
    <t>SPOJOVÁNÍ UZEMŇOVACÍCH VODIČŮ</t>
  </si>
  <si>
    <t>308035872</t>
  </si>
  <si>
    <t>Poznámka k souboru cen:_x000d_
1. Položka obsahuje: – tvarování, přípravu spojů – svařování – ochranný nátěr spoje dle příslušných norem2. Položka neobsahuje: X 3. Způsob měření: Udává se počet kusů kompletní konstrukce nebo práce.</t>
  </si>
  <si>
    <t>15</t>
  </si>
  <si>
    <t>741C07</t>
  </si>
  <si>
    <t>VYVEDENÍ UZEMŇOVACÍCH VODIČŮ NA POVRCH/KONSTRUKCI</t>
  </si>
  <si>
    <t>-1315025319</t>
  </si>
  <si>
    <t>Poznámka k souboru cen:_x000d_
1. Položka obsahuje: – vodivé připojení vodiče na konstrukci – dělení, tvarování, spojování – ochranný i barevný nátěr spoje dle příslušných norem2. Položka neobsahuje: X 3. Způsob měření: Udává se počet kusů kompletní konstrukce nebo práce.</t>
  </si>
  <si>
    <t>741Z08</t>
  </si>
  <si>
    <t>DEMONTÁŽ STÁVAJÍCÍ ELEKTROINSTALACE - KABELY, SVÍTIDLA, VYPÍNAČE, ZÁSUVKY, KRABICE APOD.</t>
  </si>
  <si>
    <t>443962683</t>
  </si>
  <si>
    <t>Poznámka k souboru cen:_x000d_
1. Položka obsahuje: – všechny náklady na demontáž stávajícího zařízení se všemi pomocnými doplňujícími úpravami pro jeho likvidaci – naložení vybouraného materiálu na dopravní prostředek 2. Položka neobsahuje: – odvoz vybouraného materiálu – poplatek za likvidaci odpadů (nacení se dle SSD 0) 3. Způsob měření: Měří se plocha v metrech čtverečných.</t>
  </si>
  <si>
    <t>Poznámka k položce:_x000d_
MX1, MX2, MX3</t>
  </si>
  <si>
    <t>17</t>
  </si>
  <si>
    <t>743Z71</t>
  </si>
  <si>
    <t>DEMONTÁŽ KABELOVÉ SKŘÍNĚ</t>
  </si>
  <si>
    <t>321185531</t>
  </si>
  <si>
    <t>Poznámka k souboru cen:_x000d_
1. Položka obsahuje: – všechny náklady na demontáž stávajícího zařízení se všemi pomocnými doplňujícími úpravami pro jeho likvidaci – naložení vybouraného materiálu na dopravní prostředek 2. Položka neobsahuje: – odvoz vybouraného materiálu – poplatek za likvidaci odpadů (nacení se dle SSD 0) 3. Způsob měření: Udává se počet kusů kompletní konstrukce nebo práce.</t>
  </si>
  <si>
    <t>Poznámka k položce:_x000d_
ZS1, ZS2, ZS3</t>
  </si>
  <si>
    <t>18</t>
  </si>
  <si>
    <t>743Z39</t>
  </si>
  <si>
    <t>DEMONTÁŽ ROZVADĚČE OSVĚTLENÍ</t>
  </si>
  <si>
    <t>850635172</t>
  </si>
  <si>
    <t>Poznámka k položce:_x000d_
původní ROV1, ROV2, ROV3</t>
  </si>
  <si>
    <t>19</t>
  </si>
  <si>
    <t>743611</t>
  </si>
  <si>
    <t>ROZVADĚČ PRO DRÁŽNÍ OSVĚTLENÍ SILOVÝ NAPÁJECÍ S PLC ŘÍDÍCÍM SYSTÉMEM DO 6 KUSŮ TŘÍFÁZOVÝCH VĚTVÍ</t>
  </si>
  <si>
    <t>917685857</t>
  </si>
  <si>
    <t>Poznámka k souboru cen:_x000d_
1. Položka obsahuje: – instalaci rozvaděče do terénu/rozvodny včetně softwaru k PLC pro možnost chodu rozvaděče a jeho oživení, zhotovení výrobní dokumentace – technický popis viz. projektová dokumentace 2. Položka neobsahuje: – zemní práce 3. Způsob měření: Udává se počet kusů kompletní konstrukce nebo práce.</t>
  </si>
  <si>
    <t>Poznámka k položce:_x000d_
ROV1, ROV2, ROV3</t>
  </si>
  <si>
    <t>20</t>
  </si>
  <si>
    <t>748151</t>
  </si>
  <si>
    <t>BEZPEČNOSTNÍ TABULKA</t>
  </si>
  <si>
    <t>34941244</t>
  </si>
  <si>
    <t>Poznámka k souboru cen:_x000d_
1. Položka obsahuje: – veškeré příslušenství pro montáž2. Položka neobsahuje: X 3. Způsob měření: Udává se počet kusů kompletní konstrukce nebo práce.</t>
  </si>
  <si>
    <t>748242</t>
  </si>
  <si>
    <t>PÍSMENA A ČÍSLICE VÝŠKY PŘES 40 DO 100 MM</t>
  </si>
  <si>
    <t>702224949</t>
  </si>
  <si>
    <t>Poznámka k souboru cen:_x000d_
1. Položka obsahuje: – zhotovení nápisu barvou pomocí šablon vč. podružného materiálu, rozměření, dodání barvya ředidla2. Položka neobsahuje: X 3. Způsob měření: Udává se počet kusů kompletní konstrukce nebo práce.</t>
  </si>
  <si>
    <t>22</t>
  </si>
  <si>
    <t>748243</t>
  </si>
  <si>
    <t>PÍSMENA A ČÍSLICE VÝŠKY PŘES 100 DO 150 MM</t>
  </si>
  <si>
    <t>312205794</t>
  </si>
  <si>
    <t>Poznámka k položce:_x000d_
OV1, OV2, OV3</t>
  </si>
  <si>
    <t>23</t>
  </si>
  <si>
    <t>742Y11</t>
  </si>
  <si>
    <t xml:space="preserve">PŘELOŽENÍ KABELU DO VZDÁLENOSTI 10 M VČETNĚ ZATAŽENÍ KABELU DO CHRÁNIČKY/ŽLABU - KABEL DO 4KG/M  (M)</t>
  </si>
  <si>
    <t>76405168</t>
  </si>
  <si>
    <t>Poznámka k souboru cen:_x000d_
1. Položka obsahuje: – všechny práce spojené s úpravou kabelů pro montáž včetně veškerého příslušentsví, demontáž, přesun a opětovná montáž 2. Položka neobsahuje: výkop a záho zeminy, lože 3. Způsob měření: Udává se počet kusů kompletní konstrukce nebo práce.</t>
  </si>
  <si>
    <t>"ROV1"3</t>
  </si>
  <si>
    <t>"ROV2"6</t>
  </si>
  <si>
    <t>"ROV3"4</t>
  </si>
  <si>
    <t>24</t>
  </si>
  <si>
    <t>743Z35</t>
  </si>
  <si>
    <t>DEMONTÁŽ SVÍTIDLA Z OSVĚTLOVACÍHO STOŽÁRU VÝŠKY DO 15 M</t>
  </si>
  <si>
    <t>195284422</t>
  </si>
  <si>
    <t>Poznámka k položce:_x000d_
původní svítidla z nástupiště</t>
  </si>
  <si>
    <t>25</t>
  </si>
  <si>
    <t>743Z36</t>
  </si>
  <si>
    <t>DEMONTÁŽ SVÍTIDLA Z OSVĚTLOVACÍ VĚŽE VÝŠKY DO 40 M</t>
  </si>
  <si>
    <t>2133987265</t>
  </si>
  <si>
    <t>Poznámka k položce:_x000d_
původní svítidla z OVx</t>
  </si>
  <si>
    <t>26</t>
  </si>
  <si>
    <t>742Z23</t>
  </si>
  <si>
    <t>DEMONTÁŽ KABELOVÉHO VEDENÍ NN</t>
  </si>
  <si>
    <t>-1795760517</t>
  </si>
  <si>
    <t>Poznámka k souboru cen:_x000d_
1. Položka obsahuje: – všechny náklady na demontáž stávajícího zařízení se všemi pomocnými doplňujícími úpravami pro jeho likvidaci – naložení vybouraného materiálu na dopravní prostředek 2. Položka neobsahuje: – odvoz vybouraného materiálu – poplatek za likvidaci odpadů (nacení se dle SSD 0) 3. Způsob měření: Měří se metr délkový.</t>
  </si>
  <si>
    <t>24*4*3 "3ks osvětlovacích věží OV-20m, 4ks kabelů po 24m</t>
  </si>
  <si>
    <t>27</t>
  </si>
  <si>
    <t>744Z92</t>
  </si>
  <si>
    <t>DEMONTÁŽ - ODVOZ (NA LIKVIDACI ODPADŮ NEBO JINÉ URČENÉ MÍSTO)</t>
  </si>
  <si>
    <t>tkm</t>
  </si>
  <si>
    <t>-1846389193</t>
  </si>
  <si>
    <t>Poznámka k souboru cen:_x000d_
1. Položka obsahuje: – odvoz jakýmkoliv dopravním prostředkem a složení – případné překládky na trase 2. Položka neobsahuje: – naložení vybouraného materiálu na dopravní prostředek (je zahrnuto ve zdrojové položce) – poplatky za likvidaci odpadů, nacení se položkami ze ssd 0 3. Způsob měření: Výměra je součtem součinů metrů krychlových tun vybouraného materiálu v původním stavu a jednotlivých vzdáleností v kilometrech.</t>
  </si>
  <si>
    <t>Poznámka k položce:_x000d_
svítidla, nn kabely, ZS1,ZS2, ZS3, ROV1, ROV2, ROV3, MXx</t>
  </si>
  <si>
    <t>28</t>
  </si>
  <si>
    <t>743554</t>
  </si>
  <si>
    <t>SVÍTIDLO VENKOVNÍ VŠEOBECNÉ LED, MIN. IP 44, PŘES 45 W</t>
  </si>
  <si>
    <t>1397125222</t>
  </si>
  <si>
    <t>Poznámka k souboru cen:_x000d_
1. Položka obsahuje: – zdroj a veškeré příslušenství – technický popis viz. projektová dokumentace2. Položka neobsahuje: X 3. Způsob měření: Udává se počet kusů kompletní konstrukce nebo práce.</t>
  </si>
  <si>
    <t>Poznámka k položce:_x000d_
svítidla pro OVx</t>
  </si>
  <si>
    <t>"OV1"2</t>
  </si>
  <si>
    <t>"OV2"2</t>
  </si>
  <si>
    <t>"OV3"2</t>
  </si>
  <si>
    <t>29</t>
  </si>
  <si>
    <t>74D111</t>
  </si>
  <si>
    <t>PŘIPEVNĚNÍ SVÍTIDLA (BEZ DODÁVKY SVÍTIDLA) NA JEDNODUCHÝ STOŽÁR NEBO BŘEVNO</t>
  </si>
  <si>
    <t>-1860211143</t>
  </si>
  <si>
    <t>Poznámka k souboru cen:_x000d_
1. Položka obsahuje: – všechny náklady na montáž a materiál dodaného zařízení protikorozně ošetřeného podle TKP se všemi pomocnými doplňujícími součástmi a pracemi s použitím mechanizmů – cena položky je vč. ostatních rozpočtových nákladů2. Položka neobsahuje: X 3. Způsob měření: Udává se počet kusů kompletní konstrukce nebo práce.</t>
  </si>
  <si>
    <t>30</t>
  </si>
  <si>
    <t>743472</t>
  </si>
  <si>
    <t>SVÍTIDLO DRÁŽNÍ LED, MIN. IP 54, ELEKTRONICKÝ PŘEDŘADNÍK, PŘES 10 DO 25 W</t>
  </si>
  <si>
    <t>-265068617</t>
  </si>
  <si>
    <t>Poznámka k položce:_x000d_
svítidla pro nástupiště</t>
  </si>
  <si>
    <t>31</t>
  </si>
  <si>
    <t>743566</t>
  </si>
  <si>
    <t>SVÍTIDLO VENKOVNÍ VŠEOBECNÉ - MONTÁŽ SVÍTIDLA</t>
  </si>
  <si>
    <t>-549343659</t>
  </si>
  <si>
    <t>Poznámka k souboru cen:_x000d_
1. Položka obsahuje: – veškeré příslušenství – technický popis viz. projektová dokumentace2. Položka neobsahuje: X 3. Způsob měření: Udává se počet kusů kompletní konstrukce nebo práce.</t>
  </si>
  <si>
    <t>32</t>
  </si>
  <si>
    <t>742G11</t>
  </si>
  <si>
    <t>KABEL NN DVOU- A TŘÍŽÍLOVÝ CU S PLASTOVOU IZOLACÍ DO 2,5 MM2</t>
  </si>
  <si>
    <t>108667807</t>
  </si>
  <si>
    <t>Poznámka k souboru cen:_x000d_
1. Položka obsahuje: – manipulace a uložení kabelu (do země, chráničky, kanálu, na rošty, na TV a pod.) 2. Položka neobsahuje: – příchytky, spojky, koncovky, chráničky apod. 3. Způsob měření: Měří se metr délkový.</t>
  </si>
  <si>
    <t>"WL11"30</t>
  </si>
  <si>
    <t>"WL12"30</t>
  </si>
  <si>
    <t>"WL13"30</t>
  </si>
  <si>
    <t>"WL15"30</t>
  </si>
  <si>
    <t>"WL21"30</t>
  </si>
  <si>
    <t>"WL22"30</t>
  </si>
  <si>
    <t>"WL23"30</t>
  </si>
  <si>
    <t>"WL25"30</t>
  </si>
  <si>
    <t>"WL31"30</t>
  </si>
  <si>
    <t>"WL32"30</t>
  </si>
  <si>
    <t>"WL33"30</t>
  </si>
  <si>
    <t>"WL35"30</t>
  </si>
  <si>
    <t>"ROV1 - CGSG 3Cx2,5 - kabely z MX1 pro jednotlivá svítidla"15</t>
  </si>
  <si>
    <t>"ROV2 - CGSG 3Cx2,5 - kabely z MX2 pro jednotlivá svítidla"15</t>
  </si>
  <si>
    <t>"ROV3 - CGSG 3Cx2,5 - kabely z MX3 pro jednotlivá svítidla"15</t>
  </si>
  <si>
    <t>33</t>
  </si>
  <si>
    <t>742H11</t>
  </si>
  <si>
    <t>KABEL NN ČTYŘ- A PĚTIŽÍLOVÝ CU S PLASTOVOU IZOLACÍ DO 2,5 MM2</t>
  </si>
  <si>
    <t>-1336749908</t>
  </si>
  <si>
    <t>"WL14"30</t>
  </si>
  <si>
    <t>"WL24"30</t>
  </si>
  <si>
    <t>"WL34"30</t>
  </si>
  <si>
    <t>34</t>
  </si>
  <si>
    <t>742P13</t>
  </si>
  <si>
    <t>ZATAŽENÍ KABELU DO CHRÁNIČKY - KABEL DO 4 KG/M</t>
  </si>
  <si>
    <t>-695467874</t>
  </si>
  <si>
    <t>Poznámka k souboru cen:_x000d_
1. Položka obsahuje: – montáž kabelu o váze do 4 kg/m do chráničky/ kolektoru2. Položka neobsahuje: X 3. Způsob měření: Měří se metr délkový.</t>
  </si>
  <si>
    <t>35</t>
  </si>
  <si>
    <t>742L11</t>
  </si>
  <si>
    <t>UKONČENÍ DVOU AŽ PĚTIŽÍLOVÉHO KABELU V ROZVADĚČI NEBO NA PŘÍSTROJI DO 2,5 MM2</t>
  </si>
  <si>
    <t>-278284823</t>
  </si>
  <si>
    <t>Poznámka k souboru cen:_x000d_
1. Položka obsahuje: – všechny práce spojené s úpravou kabelů pro montáž včetně veškerého příslušentsví2. Položka neobsahuje: X 3. Způsob měření: Udává se počet kusů kompletní konstrukce nebo práce.</t>
  </si>
  <si>
    <t>"WL11"2</t>
  </si>
  <si>
    <t>"WL12"2</t>
  </si>
  <si>
    <t>"WL13"2</t>
  </si>
  <si>
    <t>"WL15"0</t>
  </si>
  <si>
    <t>"WL21"2</t>
  </si>
  <si>
    <t>"WL22"2</t>
  </si>
  <si>
    <t>"WL23"2</t>
  </si>
  <si>
    <t>"WL25"0</t>
  </si>
  <si>
    <t>"WL31"2</t>
  </si>
  <si>
    <t>"WL32"2</t>
  </si>
  <si>
    <t>"WL33"2</t>
  </si>
  <si>
    <t>"WL35"0</t>
  </si>
  <si>
    <t>"ROV1 - CGSG 3Cx2,5 - kabely z MX1 pro jednotlivá svítidla"6</t>
  </si>
  <si>
    <t>"ROV2 - CGSG 3Cx2,5 - kabely z MX2 pro jednotlivá svítidla"6</t>
  </si>
  <si>
    <t>"ROV3 - CGSG 3Cx2,5 - kabely z MX3 pro jednotlivá svítidla"6</t>
  </si>
  <si>
    <t>36</t>
  </si>
  <si>
    <t>742P15</t>
  </si>
  <si>
    <t>OZNAČOVACÍ ŠTÍTEK NA KABEL</t>
  </si>
  <si>
    <t>-1437952885</t>
  </si>
  <si>
    <t>Poznámka k souboru cen:_x000d_
1. Položka obsahuje: – veškeré příslušentsví2. Položka neobsahuje: X 3. Způsob měření: Udává se počet kusů kompletní konstrukce nebo práce.</t>
  </si>
  <si>
    <t>"WL15"2</t>
  </si>
  <si>
    <t>"WL25"2</t>
  </si>
  <si>
    <t>"WL35"2</t>
  </si>
  <si>
    <t>"ROV1"10</t>
  </si>
  <si>
    <t>"ROV2"10</t>
  </si>
  <si>
    <t>"ROV3"10</t>
  </si>
  <si>
    <t>"WL14"2</t>
  </si>
  <si>
    <t>"WL24"2</t>
  </si>
  <si>
    <t>"WL34"2</t>
  </si>
  <si>
    <t>37</t>
  </si>
  <si>
    <t>744141</t>
  </si>
  <si>
    <t>ROZVODNICE NN PRÁZDNÁ PLASTOVÁ, MIN. IP 55, TŘÍDA IZOLACE II, DO 400 X 400 MM</t>
  </si>
  <si>
    <t>665179452</t>
  </si>
  <si>
    <t>Poznámka k souboru cen:_x000d_
1. Položka obsahuje: – přípravu podkladu pro osazení vč. upevňovacího materiálu – veškerý podružný a pomocný materiál ( včetně můstků, vnitřních propojů-vodičů a pod ), nosnou konstrukci, kotevní a spojovací prvky – provedení zkoušek, dodání předepsaných zkoušek, revizí a atestů 2. Položka neobsahuje: – přístrojové vybavení ( jističe, stykače apod. ) 3. Způsob měření: Udává se počet kusů kompletní konstrukce nebo práce.</t>
  </si>
  <si>
    <t>Poznámka k položce:_x000d_
přechodové rozvodnice MXx dle projektové dokumentace</t>
  </si>
  <si>
    <t>38</t>
  </si>
  <si>
    <t>744R33</t>
  </si>
  <si>
    <t>DIN LIŠTA - 0,5 M</t>
  </si>
  <si>
    <t>-725710284</t>
  </si>
  <si>
    <t>Poznámka k položce:_x000d_
do přechodové skříně MXx</t>
  </si>
  <si>
    <t>39</t>
  </si>
  <si>
    <t>744R12</t>
  </si>
  <si>
    <t>SVORKA OD 4 DO 16 MM2</t>
  </si>
  <si>
    <t>458050891</t>
  </si>
  <si>
    <t>"MX1"30</t>
  </si>
  <si>
    <t>40</t>
  </si>
  <si>
    <t>74D121</t>
  </si>
  <si>
    <t>PŘIPEVNĚNÍ SVORKOVNICOVÉ SKŘÍNĚ (BEZ DODÁVKY SVORKOVNICOVÉ SKŘÍNĚ) NA STOŽÁR TV</t>
  </si>
  <si>
    <t>1259649412</t>
  </si>
  <si>
    <t>41</t>
  </si>
  <si>
    <t>748233</t>
  </si>
  <si>
    <t>KOMPLEXNÍ OBNOVA PROTIKOROZNÍ OCHRANY OSVĚTLOVACÍ VĚŽE TRUBKOVÉ O VÝŠCE 16-25 M</t>
  </si>
  <si>
    <t>983858757</t>
  </si>
  <si>
    <t>Poznámka k souboru cen:_x000d_
1. Položka obsahuje: – kompletní rekonstrukci nátěru OS. Odstranění starého nátěru, odrezivění, očistění konstrukce před nátěrem barvou, oprášení zbytku prachu z povrchu a následné odmaštění, nátěr základní barvou, 2x nátěr vrchní barvou, dodávku barvy základní, vrchní a ředidla včetně podružného materiálu – typy barev dle S5/4, TKP a požadavků provozovatele2. Položka neobsahuje: X 3. Způsob měření: Udává se počet kusů kompletní konstrukce nebo práce.</t>
  </si>
  <si>
    <t>42</t>
  </si>
  <si>
    <t>747701</t>
  </si>
  <si>
    <t>DOKONČOVACÍ MONTÁŽNÍ PRÁCE NA ELEKTRICKÉM ZAŘÍZENÍ</t>
  </si>
  <si>
    <t>HOD</t>
  </si>
  <si>
    <t>512</t>
  </si>
  <si>
    <t>135082247</t>
  </si>
  <si>
    <t>Poznámka k souboru cen:_x000d_
1. Položka obsahuje: – cenu za práce spojené s uváděním zařízení do provozu, drobné montážní práce v rozvaděčích, koordinaci se zhotoviteli souvisejících zařízení apod.2. Položka neobsahuje: X 3. Způsob měření: Udává se čas v hodinách.</t>
  </si>
  <si>
    <t>20*3 "3ks osvětlovacích věží OV-20m</t>
  </si>
  <si>
    <t>43</t>
  </si>
  <si>
    <t>747703</t>
  </si>
  <si>
    <t>ZKUŠEBNÍ PROVOZ</t>
  </si>
  <si>
    <t>1930093486</t>
  </si>
  <si>
    <t>Poznámka k souboru cen:_x000d_
1. Položka obsahuje: – cenu za dobu kdy je zařízení po individálních zkouškách dáno do provozu s prokázáním technických a kvalitativních parametrů zařízení2. Položka neobsahuje: X 3. Způsob měření: Udává se čas v hodinách.</t>
  </si>
  <si>
    <t>44</t>
  </si>
  <si>
    <t>747704</t>
  </si>
  <si>
    <t>ZAŠKOLENÍ OBSLUHY</t>
  </si>
  <si>
    <t>-28817550</t>
  </si>
  <si>
    <t>Poznámka k souboru cen:_x000d_
1. Položka obsahuje: – cenu za dobu kdy je s funkcí seznamována obsluha zařízení, včetně odevzdání dokumentace skutečného provedení2. Položka neobsahuje: X 3. Způsob měření: Udává se čas v hodinách.</t>
  </si>
  <si>
    <t>45</t>
  </si>
  <si>
    <t>747511</t>
  </si>
  <si>
    <t>ZKOUŠKY VODIČŮ A KABELŮ NN PRŮŘEZU ŽÍLY DO 5X25 MM2</t>
  </si>
  <si>
    <t>-1677915649</t>
  </si>
  <si>
    <t>Poznámka k souboru cen:_x000d_
1. Položka obsahuje: – cenu za provedení měření kabelu/ vodiče vč. vyhotovení protokolu2. Položka neobsahuje: X 3. Způsob měření: Udává se počet kusů kompletní konstrukce nebo práce.</t>
  </si>
  <si>
    <t>"WL11"1</t>
  </si>
  <si>
    <t>"WL12"1</t>
  </si>
  <si>
    <t>"WL13"1</t>
  </si>
  <si>
    <t>"WL15"1</t>
  </si>
  <si>
    <t>"WL21"1</t>
  </si>
  <si>
    <t>"WL22"1</t>
  </si>
  <si>
    <t>"WL23"1</t>
  </si>
  <si>
    <t>"WL25"1</t>
  </si>
  <si>
    <t>"WL31"1</t>
  </si>
  <si>
    <t>"WL32"1</t>
  </si>
  <si>
    <t>"WL33"1</t>
  </si>
  <si>
    <t>"WL35"1</t>
  </si>
  <si>
    <t>"ROV2"3</t>
  </si>
  <si>
    <t>"ROV3"3</t>
  </si>
  <si>
    <t>"WL14"1</t>
  </si>
  <si>
    <t>"WL24"1</t>
  </si>
  <si>
    <t>"WL34"1</t>
  </si>
  <si>
    <t>46</t>
  </si>
  <si>
    <t>747411</t>
  </si>
  <si>
    <t>MĚŘENÍ ZEMNÍCH ODPORŮ - ZEMNIČE PRVNÍHO NEBO SAMOSTATNÉHO</t>
  </si>
  <si>
    <t>-336567216</t>
  </si>
  <si>
    <t>Poznámka k souboru cen:_x000d_
1. Položka obsahuje: – cenu za měření dle příslušných norem a předpisů, včetně vystavení protokolu2. Položka neobsahuje: X 3. Způsob měření: Udává se počet kusů kompletní konstrukce nebo práce.</t>
  </si>
  <si>
    <t>47</t>
  </si>
  <si>
    <t>747412</t>
  </si>
  <si>
    <t>MĚŘENÍ ZEMNÍCH ODPORŮ - PŘÍPLATEK K CENĚ ZA KAŽDÝ DALŠÍ ZEMNIČ</t>
  </si>
  <si>
    <t>-1399872079</t>
  </si>
  <si>
    <t>48</t>
  </si>
  <si>
    <t>747541</t>
  </si>
  <si>
    <t>MĚŘENÍ INTENZITY OSVĚTLENÍ INSTALOVANÉHO V ROZSAHU TOHOTO SO/PS</t>
  </si>
  <si>
    <t>-1442787792</t>
  </si>
  <si>
    <t>49</t>
  </si>
  <si>
    <t>747213</t>
  </si>
  <si>
    <t>CELKOVÁ PROHLÍDKA, ZKOUŠENÍ, MĚŘENÍ A VYHOTOVENÍ VÝCHOZÍ REVIZNÍ ZPRÁVY, PRO OBJEM IN PŘES 500 DO 1000 TIS. KČ</t>
  </si>
  <si>
    <t>1953124779</t>
  </si>
  <si>
    <t>Poznámka k souboru cen:_x000d_
1. Položka obsahuje: – cenu za celkovou prohlídku zařízení PS/SO, vč. měření, komplexních zkoušek a revizi zařízení tohoto PS/SO autorizovaným revizním technikem na silnoproudá zařízení podle požadavku ČSN, včetně hodnocení a vyhotovení celkové revizní zprávy2. Položka neobsahuje: X 3. Způsob měření: Udává se počet kusů kompletní konstrukce nebo práce.</t>
  </si>
  <si>
    <t>50</t>
  </si>
  <si>
    <t>747214</t>
  </si>
  <si>
    <t>CELKOVÁ PROHLÍDKA, ZKOUŠENÍ, MĚŘENÍ A VYHOTOVENÍ VÝCHOZÍ REVIZNÍ ZPRÁVY, PRO OBJEM IN - PŘÍPLATEK ZA KAŽDÝCH DALŠÍCH I ZAPOČATÝCH 500 TIS. KČ</t>
  </si>
  <si>
    <t>-863963198</t>
  </si>
  <si>
    <t>51</t>
  </si>
  <si>
    <t>747301</t>
  </si>
  <si>
    <t>PROVEDENÍ PROHLÍDKY A ZKOUŠKY PRÁVNICKOU OSOBOU, VYDÁNÍ PRŮKAZU ZPŮSOBILOSTI</t>
  </si>
  <si>
    <t>1761704628</t>
  </si>
  <si>
    <t>Poznámka k souboru cen:_x000d_
1. Položka obsahuje: – cenu za vyhotovení dokladu právnickou osobou o silnoproudých zařízeních a vydání průkazu způsobilosti2. Položka neobsahuje: X 3. Způsob měření: Udává se počet kusů kompletní konstrukce nebo práce.</t>
  </si>
  <si>
    <t>52</t>
  </si>
  <si>
    <t>747706</t>
  </si>
  <si>
    <t>ZJIŠŤOVÁNÍ STÁVAJÍCÍHO STAVU ROZVODŮ NN</t>
  </si>
  <si>
    <t>718895517</t>
  </si>
  <si>
    <t>Poznámka k souboru cen:_x000d_
1. Položka obsahuje: – cenu za prozkoumání stávajích rozvodů nn, přiřazení vývodových kabelů v rozvaděči nn k jejich zařízení a identifikaci způsobu napájení2. Položka neobsahuje: X 3. Způsob měření: Udává se čas v hodinách.</t>
  </si>
  <si>
    <t>783</t>
  </si>
  <si>
    <t>Dokončovací práce - nátěry</t>
  </si>
  <si>
    <t>53</t>
  </si>
  <si>
    <t>78312</t>
  </si>
  <si>
    <t>PROTIKOROZ OCHRANA OCEL KONSTR NÁTĚREM VÍCEVRST</t>
  </si>
  <si>
    <t>-1831482693</t>
  </si>
  <si>
    <t>Poznámka k souboru cen:_x000d_
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</si>
  <si>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Poznámka k položce:_x000d_
Nátěry doplňkových konstrukcí OV (koš, žebřík, ochranná konstrukce žebříku)</t>
  </si>
  <si>
    <t>"OV1"35</t>
  </si>
  <si>
    <t>"OV2"35</t>
  </si>
  <si>
    <t>"OV3"35</t>
  </si>
  <si>
    <t>OST</t>
  </si>
  <si>
    <t>Ostatní</t>
  </si>
  <si>
    <t>54</t>
  </si>
  <si>
    <t>015240</t>
  </si>
  <si>
    <t xml:space="preserve">POPLATKY ZA LIKVIDACI ODPADŮ NEKONTAMINOVANÝCH - 20 03 99  ODPAD PODOBNÝ KOMUNÁLNÍMU ODPADU</t>
  </si>
  <si>
    <t>T</t>
  </si>
  <si>
    <t>2069723474</t>
  </si>
  <si>
    <t>Poznámka k souboru cen:_x000d_
1. Položka obsahuje: – veškeré poplatky provozovateli skládky, recyklační linky nebo jiného zařízení na zpracování nebo likvidaci odpadů související s převzetím, uložením, zpracováním nebo likvidací odpadu 2. Položka neobsahuje: – náklady spojené s dopravou odpadu z místa stavby na místo převzetí provozovatelem skládky, recyklační linky nebo jiného zařízení na zpracování nebo likvidaci odpadů 3. Způsob měření: Tunou se rozumí hmotnost odpadu vytříděného v souladu se zákonem č. 541/2020 Sb., o nakládání s odpady, v platném znění.</t>
  </si>
  <si>
    <t>Poznámka k položce:_x000d_
ZS1,ZS2, ZS3, ROV1, ROV2, ROV3</t>
  </si>
  <si>
    <t>55</t>
  </si>
  <si>
    <t>015621</t>
  </si>
  <si>
    <t>POPLATKY ZA LIKVIDACI ODPADŮ NEBEZPEČNÝCH - KABELY S PLASTOVOU IZOLACÍ</t>
  </si>
  <si>
    <t>-677367523</t>
  </si>
  <si>
    <t>56</t>
  </si>
  <si>
    <t>015622</t>
  </si>
  <si>
    <t>POPLATKY ZA LIKVIDACI ODPADŮ NEBEZPEČNÝCH - SVÍTIDLA A JEJICH SOUČÁSTI OBSAHUJÍCÍ NEBEZPEČNÉ ČI TOXICKÉ LÁTKY</t>
  </si>
  <si>
    <t>709191889</t>
  </si>
  <si>
    <t>57</t>
  </si>
  <si>
    <t>02911</t>
  </si>
  <si>
    <t>OSTATNÍ POŽADAVKY - GEODETICKÉ ZAMĚŘENÍ</t>
  </si>
  <si>
    <t>HM</t>
  </si>
  <si>
    <t>373710636</t>
  </si>
  <si>
    <t>Poznámka k souboru cen:_x000d_
zahrnuje veškeré náklady spojené s objednatelem požadovanými pracemi</t>
  </si>
  <si>
    <t>58</t>
  </si>
  <si>
    <t>02940</t>
  </si>
  <si>
    <t>OSTATNÍ POŽADAVKY - VYPRACOVÁNÍ DOKUMENTACE</t>
  </si>
  <si>
    <t>KPL</t>
  </si>
  <si>
    <t>-2012413120</t>
  </si>
  <si>
    <t xml:space="preserve">Poznámka k položce:_x000d_
Vypracování realizační dokumentace stavby_x000d_
</t>
  </si>
  <si>
    <t>59</t>
  </si>
  <si>
    <t>02944</t>
  </si>
  <si>
    <t>OSTAT POŽADAVKY - DOKUMENTACE SKUTEČ PROVEDENÍ V DIGIT FORMĚ</t>
  </si>
  <si>
    <t>-494180636</t>
  </si>
  <si>
    <t>60</t>
  </si>
  <si>
    <t>03100</t>
  </si>
  <si>
    <t>ZAŘÍZENÍ STAVENIŠTĚ - ZŘÍZENÍ, PROVOZ, DEMONTÁŽ</t>
  </si>
  <si>
    <t>-1572022101</t>
  </si>
  <si>
    <t>Poznámka k souboru cen:_x000d_
zahrnuje objednatelem povolené náklady na pořízení (event. pronájem), provozování, udržování a likvidaci zhotovitelova zařízení</t>
  </si>
  <si>
    <t>61</t>
  </si>
  <si>
    <t>03630</t>
  </si>
  <si>
    <t>DOPRAVNÍ ZAŘÍZENÍ - AUTOJEŘÁBY</t>
  </si>
  <si>
    <t>-39561888</t>
  </si>
  <si>
    <t>Poznámka k souboru cen:_x000d_
zahrnuje objednatelem povolené náklady na dopravní zařízení zhotovitele</t>
  </si>
  <si>
    <t>Poznámka k položce:_x000d_
pomocné práce ve výškách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</si>
</sst>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5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26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28</v>
      </c>
      <c r="AL11" s="21"/>
      <c r="AM11" s="21"/>
      <c r="AN11" s="26" t="s">
        <v>29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30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31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31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L14" s="21"/>
      <c r="AM14" s="21"/>
      <c r="AN14" s="33" t="s">
        <v>31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32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33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28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34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35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36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28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37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38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39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40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41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42</v>
      </c>
      <c r="E29" s="46"/>
      <c r="F29" s="31" t="s">
        <v>43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44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45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46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47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48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49</v>
      </c>
      <c r="U35" s="53"/>
      <c r="V35" s="53"/>
      <c r="W35" s="53"/>
      <c r="X35" s="55" t="s">
        <v>50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51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52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53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54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53</v>
      </c>
      <c r="AI60" s="41"/>
      <c r="AJ60" s="41"/>
      <c r="AK60" s="41"/>
      <c r="AL60" s="41"/>
      <c r="AM60" s="63" t="s">
        <v>54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55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56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53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54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53</v>
      </c>
      <c r="AI75" s="41"/>
      <c r="AJ75" s="41"/>
      <c r="AK75" s="41"/>
      <c r="AL75" s="41"/>
      <c r="AM75" s="63" t="s">
        <v>54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57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XXXXXX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Modernizace osvětlení ve vybraných lokalitách 2024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Rokytnice v Orlických horách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28. 3. 2024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Správa železnic, státní organizace, OŘ H. Králové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32</v>
      </c>
      <c r="AJ89" s="39"/>
      <c r="AK89" s="39"/>
      <c r="AL89" s="39"/>
      <c r="AM89" s="79" t="str">
        <f>IF(E17="","",E17)</f>
        <v>Petr Kovář</v>
      </c>
      <c r="AN89" s="70"/>
      <c r="AO89" s="70"/>
      <c r="AP89" s="70"/>
      <c r="AQ89" s="39"/>
      <c r="AR89" s="43"/>
      <c r="AS89" s="80" t="s">
        <v>58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30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35</v>
      </c>
      <c r="AJ90" s="39"/>
      <c r="AK90" s="39"/>
      <c r="AL90" s="39"/>
      <c r="AM90" s="79" t="str">
        <f>IF(E20="","",E20)</f>
        <v>Jiří Feltl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59</v>
      </c>
      <c r="D92" s="93"/>
      <c r="E92" s="93"/>
      <c r="F92" s="93"/>
      <c r="G92" s="93"/>
      <c r="H92" s="94"/>
      <c r="I92" s="95" t="s">
        <v>60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61</v>
      </c>
      <c r="AH92" s="93"/>
      <c r="AI92" s="93"/>
      <c r="AJ92" s="93"/>
      <c r="AK92" s="93"/>
      <c r="AL92" s="93"/>
      <c r="AM92" s="93"/>
      <c r="AN92" s="95" t="s">
        <v>62</v>
      </c>
      <c r="AO92" s="93"/>
      <c r="AP92" s="97"/>
      <c r="AQ92" s="98" t="s">
        <v>63</v>
      </c>
      <c r="AR92" s="43"/>
      <c r="AS92" s="99" t="s">
        <v>64</v>
      </c>
      <c r="AT92" s="100" t="s">
        <v>65</v>
      </c>
      <c r="AU92" s="100" t="s">
        <v>66</v>
      </c>
      <c r="AV92" s="100" t="s">
        <v>67</v>
      </c>
      <c r="AW92" s="100" t="s">
        <v>68</v>
      </c>
      <c r="AX92" s="100" t="s">
        <v>69</v>
      </c>
      <c r="AY92" s="100" t="s">
        <v>70</v>
      </c>
      <c r="AZ92" s="100" t="s">
        <v>71</v>
      </c>
      <c r="BA92" s="100" t="s">
        <v>72</v>
      </c>
      <c r="BB92" s="100" t="s">
        <v>73</v>
      </c>
      <c r="BC92" s="100" t="s">
        <v>74</v>
      </c>
      <c r="BD92" s="101" t="s">
        <v>75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76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ROUND(AG95,2)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ROUND(AS95,2)</f>
        <v>0</v>
      </c>
      <c r="AT94" s="113">
        <f>ROUND(SUM(AV94:AW94),2)</f>
        <v>0</v>
      </c>
      <c r="AU94" s="114">
        <f>ROUND(AU95,5)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ROUND(AZ95,2)</f>
        <v>0</v>
      </c>
      <c r="BA94" s="113">
        <f>ROUND(BA95,2)</f>
        <v>0</v>
      </c>
      <c r="BB94" s="113">
        <f>ROUND(BB95,2)</f>
        <v>0</v>
      </c>
      <c r="BC94" s="113">
        <f>ROUND(BC95,2)</f>
        <v>0</v>
      </c>
      <c r="BD94" s="115">
        <f>ROUND(BD95,2)</f>
        <v>0</v>
      </c>
      <c r="BE94" s="6"/>
      <c r="BS94" s="116" t="s">
        <v>77</v>
      </c>
      <c r="BT94" s="116" t="s">
        <v>78</v>
      </c>
      <c r="BU94" s="117" t="s">
        <v>79</v>
      </c>
      <c r="BV94" s="116" t="s">
        <v>80</v>
      </c>
      <c r="BW94" s="116" t="s">
        <v>5</v>
      </c>
      <c r="BX94" s="116" t="s">
        <v>81</v>
      </c>
      <c r="CL94" s="116" t="s">
        <v>1</v>
      </c>
    </row>
    <row r="95" s="7" customFormat="1" ht="24.75" customHeight="1">
      <c r="A95" s="118" t="s">
        <v>82</v>
      </c>
      <c r="B95" s="119"/>
      <c r="C95" s="120"/>
      <c r="D95" s="121" t="s">
        <v>14</v>
      </c>
      <c r="E95" s="121"/>
      <c r="F95" s="121"/>
      <c r="G95" s="121"/>
      <c r="H95" s="121"/>
      <c r="I95" s="122"/>
      <c r="J95" s="121" t="s">
        <v>83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'XXXXXX - Oprava osvětlení...'!J30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84</v>
      </c>
      <c r="AR95" s="125"/>
      <c r="AS95" s="126">
        <v>0</v>
      </c>
      <c r="AT95" s="127">
        <f>ROUND(SUM(AV95:AW95),2)</f>
        <v>0</v>
      </c>
      <c r="AU95" s="128">
        <f>'XXXXXX - Oprava osvětlení...'!P126</f>
        <v>0</v>
      </c>
      <c r="AV95" s="127">
        <f>'XXXXXX - Oprava osvětlení...'!J33</f>
        <v>0</v>
      </c>
      <c r="AW95" s="127">
        <f>'XXXXXX - Oprava osvětlení...'!J34</f>
        <v>0</v>
      </c>
      <c r="AX95" s="127">
        <f>'XXXXXX - Oprava osvětlení...'!J35</f>
        <v>0</v>
      </c>
      <c r="AY95" s="127">
        <f>'XXXXXX - Oprava osvětlení...'!J36</f>
        <v>0</v>
      </c>
      <c r="AZ95" s="127">
        <f>'XXXXXX - Oprava osvětlení...'!F33</f>
        <v>0</v>
      </c>
      <c r="BA95" s="127">
        <f>'XXXXXX - Oprava osvětlení...'!F34</f>
        <v>0</v>
      </c>
      <c r="BB95" s="127">
        <f>'XXXXXX - Oprava osvětlení...'!F35</f>
        <v>0</v>
      </c>
      <c r="BC95" s="127">
        <f>'XXXXXX - Oprava osvětlení...'!F36</f>
        <v>0</v>
      </c>
      <c r="BD95" s="129">
        <f>'XXXXXX - Oprava osvětlení...'!F37</f>
        <v>0</v>
      </c>
      <c r="BE95" s="7"/>
      <c r="BT95" s="130" t="s">
        <v>85</v>
      </c>
      <c r="BV95" s="130" t="s">
        <v>80</v>
      </c>
      <c r="BW95" s="130" t="s">
        <v>86</v>
      </c>
      <c r="BX95" s="130" t="s">
        <v>5</v>
      </c>
      <c r="CL95" s="130" t="s">
        <v>1</v>
      </c>
      <c r="CM95" s="130" t="s">
        <v>87</v>
      </c>
    </row>
    <row r="96" s="2" customFormat="1" ht="30" customHeight="1">
      <c r="A96" s="37"/>
      <c r="B96" s="38"/>
      <c r="C96" s="39"/>
      <c r="D96" s="39"/>
      <c r="E96" s="39"/>
      <c r="F96" s="39"/>
      <c r="G96" s="39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F96" s="39"/>
      <c r="AG96" s="39"/>
      <c r="AH96" s="39"/>
      <c r="AI96" s="39"/>
      <c r="AJ96" s="39"/>
      <c r="AK96" s="39"/>
      <c r="AL96" s="39"/>
      <c r="AM96" s="39"/>
      <c r="AN96" s="39"/>
      <c r="AO96" s="39"/>
      <c r="AP96" s="39"/>
      <c r="AQ96" s="39"/>
      <c r="AR96" s="43"/>
      <c r="AS96" s="37"/>
      <c r="AT96" s="37"/>
      <c r="AU96" s="37"/>
      <c r="AV96" s="37"/>
      <c r="AW96" s="37"/>
      <c r="AX96" s="37"/>
      <c r="AY96" s="37"/>
      <c r="AZ96" s="37"/>
      <c r="BA96" s="37"/>
      <c r="BB96" s="37"/>
      <c r="BC96" s="37"/>
      <c r="BD96" s="37"/>
      <c r="BE96" s="37"/>
    </row>
    <row r="97" s="2" customFormat="1" ht="6.96" customHeight="1">
      <c r="A97" s="37"/>
      <c r="B97" s="65"/>
      <c r="C97" s="66"/>
      <c r="D97" s="66"/>
      <c r="E97" s="66"/>
      <c r="F97" s="66"/>
      <c r="G97" s="66"/>
      <c r="H97" s="66"/>
      <c r="I97" s="66"/>
      <c r="J97" s="66"/>
      <c r="K97" s="66"/>
      <c r="L97" s="66"/>
      <c r="M97" s="66"/>
      <c r="N97" s="66"/>
      <c r="O97" s="66"/>
      <c r="P97" s="66"/>
      <c r="Q97" s="66"/>
      <c r="R97" s="66"/>
      <c r="S97" s="66"/>
      <c r="T97" s="66"/>
      <c r="U97" s="66"/>
      <c r="V97" s="66"/>
      <c r="W97" s="66"/>
      <c r="X97" s="66"/>
      <c r="Y97" s="66"/>
      <c r="Z97" s="66"/>
      <c r="AA97" s="66"/>
      <c r="AB97" s="66"/>
      <c r="AC97" s="66"/>
      <c r="AD97" s="66"/>
      <c r="AE97" s="66"/>
      <c r="AF97" s="66"/>
      <c r="AG97" s="66"/>
      <c r="AH97" s="66"/>
      <c r="AI97" s="66"/>
      <c r="AJ97" s="66"/>
      <c r="AK97" s="66"/>
      <c r="AL97" s="66"/>
      <c r="AM97" s="66"/>
      <c r="AN97" s="66"/>
      <c r="AO97" s="66"/>
      <c r="AP97" s="66"/>
      <c r="AQ97" s="66"/>
      <c r="AR97" s="43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</sheetData>
  <sheetProtection sheet="1" formatColumns="0" formatRows="0" objects="1" scenarios="1" spinCount="100000" saltValue="WaJ48hXwVJuerPivWQHQEKsfwiz4gWS7JjzeSOtSYWeNuOrodCr/Wgp3sA/MPBXTTUi6IgbAMreI1YL9KQuKFg==" hashValue="DVzqW5nXTXfegWkj3c74IG3xabZeXff/LfT4ZX1WK2hd2cPWwCDM8UjxpTypGk2eYp6l/gGb+u3XGU/Axxph9A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XXXXXX - Oprava osvětlení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86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19"/>
      <c r="AT3" s="16" t="s">
        <v>87</v>
      </c>
    </row>
    <row r="4" s="1" customFormat="1" ht="24.96" customHeight="1">
      <c r="B4" s="19"/>
      <c r="D4" s="133" t="s">
        <v>88</v>
      </c>
      <c r="L4" s="19"/>
      <c r="M4" s="134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5" t="s">
        <v>16</v>
      </c>
      <c r="L6" s="19"/>
    </row>
    <row r="7" s="1" customFormat="1" ht="16.5" customHeight="1">
      <c r="B7" s="19"/>
      <c r="E7" s="136" t="str">
        <f>'Rekapitulace zakázky'!K6</f>
        <v>Modernizace osvětlení ve vybraných lokalitách 2024</v>
      </c>
      <c r="F7" s="135"/>
      <c r="G7" s="135"/>
      <c r="H7" s="135"/>
      <c r="L7" s="19"/>
    </row>
    <row r="8" s="2" customFormat="1" ht="12" customHeight="1">
      <c r="A8" s="37"/>
      <c r="B8" s="43"/>
      <c r="C8" s="37"/>
      <c r="D8" s="135" t="s">
        <v>89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30" customHeight="1">
      <c r="A9" s="37"/>
      <c r="B9" s="43"/>
      <c r="C9" s="37"/>
      <c r="D9" s="37"/>
      <c r="E9" s="137" t="s">
        <v>90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5" t="s">
        <v>18</v>
      </c>
      <c r="E11" s="37"/>
      <c r="F11" s="138" t="s">
        <v>1</v>
      </c>
      <c r="G11" s="37"/>
      <c r="H11" s="37"/>
      <c r="I11" s="135" t="s">
        <v>19</v>
      </c>
      <c r="J11" s="138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5" t="s">
        <v>20</v>
      </c>
      <c r="E12" s="37"/>
      <c r="F12" s="138" t="s">
        <v>21</v>
      </c>
      <c r="G12" s="37"/>
      <c r="H12" s="37"/>
      <c r="I12" s="135" t="s">
        <v>22</v>
      </c>
      <c r="J12" s="139" t="str">
        <f>'Rekapitulace zakázky'!AN8</f>
        <v>28. 3. 2024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5" t="s">
        <v>24</v>
      </c>
      <c r="E14" s="37"/>
      <c r="F14" s="37"/>
      <c r="G14" s="37"/>
      <c r="H14" s="37"/>
      <c r="I14" s="135" t="s">
        <v>25</v>
      </c>
      <c r="J14" s="138" t="s">
        <v>26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8" t="s">
        <v>27</v>
      </c>
      <c r="F15" s="37"/>
      <c r="G15" s="37"/>
      <c r="H15" s="37"/>
      <c r="I15" s="135" t="s">
        <v>28</v>
      </c>
      <c r="J15" s="138" t="s">
        <v>29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5" t="s">
        <v>30</v>
      </c>
      <c r="E17" s="37"/>
      <c r="F17" s="37"/>
      <c r="G17" s="37"/>
      <c r="H17" s="37"/>
      <c r="I17" s="135" t="s">
        <v>25</v>
      </c>
      <c r="J17" s="32" t="str">
        <f>'Rekapitulace zakázky'!AN13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zakázky'!E14</f>
        <v>Vyplň údaj</v>
      </c>
      <c r="F18" s="138"/>
      <c r="G18" s="138"/>
      <c r="H18" s="138"/>
      <c r="I18" s="135" t="s">
        <v>28</v>
      </c>
      <c r="J18" s="32" t="str">
        <f>'Rekapitulace zakázky'!AN14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5" t="s">
        <v>32</v>
      </c>
      <c r="E20" s="37"/>
      <c r="F20" s="37"/>
      <c r="G20" s="37"/>
      <c r="H20" s="37"/>
      <c r="I20" s="135" t="s">
        <v>25</v>
      </c>
      <c r="J20" s="138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8" t="s">
        <v>33</v>
      </c>
      <c r="F21" s="37"/>
      <c r="G21" s="37"/>
      <c r="H21" s="37"/>
      <c r="I21" s="135" t="s">
        <v>28</v>
      </c>
      <c r="J21" s="138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5" t="s">
        <v>35</v>
      </c>
      <c r="E23" s="37"/>
      <c r="F23" s="37"/>
      <c r="G23" s="37"/>
      <c r="H23" s="37"/>
      <c r="I23" s="135" t="s">
        <v>25</v>
      </c>
      <c r="J23" s="138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8" t="s">
        <v>36</v>
      </c>
      <c r="F24" s="37"/>
      <c r="G24" s="37"/>
      <c r="H24" s="37"/>
      <c r="I24" s="135" t="s">
        <v>28</v>
      </c>
      <c r="J24" s="138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5" t="s">
        <v>37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0"/>
      <c r="B27" s="141"/>
      <c r="C27" s="140"/>
      <c r="D27" s="140"/>
      <c r="E27" s="142" t="s">
        <v>1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4"/>
      <c r="E29" s="144"/>
      <c r="F29" s="144"/>
      <c r="G29" s="144"/>
      <c r="H29" s="144"/>
      <c r="I29" s="144"/>
      <c r="J29" s="144"/>
      <c r="K29" s="144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5" t="s">
        <v>38</v>
      </c>
      <c r="E30" s="37"/>
      <c r="F30" s="37"/>
      <c r="G30" s="37"/>
      <c r="H30" s="37"/>
      <c r="I30" s="37"/>
      <c r="J30" s="146">
        <f>ROUND(J126,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4"/>
      <c r="E31" s="144"/>
      <c r="F31" s="144"/>
      <c r="G31" s="144"/>
      <c r="H31" s="144"/>
      <c r="I31" s="144"/>
      <c r="J31" s="144"/>
      <c r="K31" s="144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7" t="s">
        <v>40</v>
      </c>
      <c r="G32" s="37"/>
      <c r="H32" s="37"/>
      <c r="I32" s="147" t="s">
        <v>39</v>
      </c>
      <c r="J32" s="147" t="s">
        <v>41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8" t="s">
        <v>42</v>
      </c>
      <c r="E33" s="135" t="s">
        <v>43</v>
      </c>
      <c r="F33" s="149">
        <f>ROUND((SUM(BE126:BE440)),  2)</f>
        <v>0</v>
      </c>
      <c r="G33" s="37"/>
      <c r="H33" s="37"/>
      <c r="I33" s="150">
        <v>0.20999999999999999</v>
      </c>
      <c r="J33" s="149">
        <f>ROUND(((SUM(BE126:BE440))*I33),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5" t="s">
        <v>44</v>
      </c>
      <c r="F34" s="149">
        <f>ROUND((SUM(BF126:BF440)),  2)</f>
        <v>0</v>
      </c>
      <c r="G34" s="37"/>
      <c r="H34" s="37"/>
      <c r="I34" s="150">
        <v>0.12</v>
      </c>
      <c r="J34" s="149">
        <f>ROUND(((SUM(BF126:BF440))*I34),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5" t="s">
        <v>45</v>
      </c>
      <c r="F35" s="149">
        <f>ROUND((SUM(BG126:BG440)),  2)</f>
        <v>0</v>
      </c>
      <c r="G35" s="37"/>
      <c r="H35" s="37"/>
      <c r="I35" s="150">
        <v>0.20999999999999999</v>
      </c>
      <c r="J35" s="149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5" t="s">
        <v>46</v>
      </c>
      <c r="F36" s="149">
        <f>ROUND((SUM(BH126:BH440)),  2)</f>
        <v>0</v>
      </c>
      <c r="G36" s="37"/>
      <c r="H36" s="37"/>
      <c r="I36" s="150">
        <v>0.12</v>
      </c>
      <c r="J36" s="149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5" t="s">
        <v>47</v>
      </c>
      <c r="F37" s="149">
        <f>ROUND((SUM(BI126:BI440)),  2)</f>
        <v>0</v>
      </c>
      <c r="G37" s="37"/>
      <c r="H37" s="37"/>
      <c r="I37" s="150">
        <v>0</v>
      </c>
      <c r="J37" s="149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3"/>
      <c r="J39" s="156">
        <f>SUM(J30:J37)</f>
        <v>0</v>
      </c>
      <c r="K39" s="15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58" t="s">
        <v>51</v>
      </c>
      <c r="E50" s="159"/>
      <c r="F50" s="159"/>
      <c r="G50" s="158" t="s">
        <v>52</v>
      </c>
      <c r="H50" s="159"/>
      <c r="I50" s="159"/>
      <c r="J50" s="159"/>
      <c r="K50" s="159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0" t="s">
        <v>53</v>
      </c>
      <c r="E61" s="161"/>
      <c r="F61" s="162" t="s">
        <v>54</v>
      </c>
      <c r="G61" s="160" t="s">
        <v>53</v>
      </c>
      <c r="H61" s="161"/>
      <c r="I61" s="161"/>
      <c r="J61" s="163" t="s">
        <v>54</v>
      </c>
      <c r="K61" s="161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58" t="s">
        <v>55</v>
      </c>
      <c r="E65" s="164"/>
      <c r="F65" s="164"/>
      <c r="G65" s="158" t="s">
        <v>56</v>
      </c>
      <c r="H65" s="164"/>
      <c r="I65" s="164"/>
      <c r="J65" s="164"/>
      <c r="K65" s="164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0" t="s">
        <v>53</v>
      </c>
      <c r="E76" s="161"/>
      <c r="F76" s="162" t="s">
        <v>54</v>
      </c>
      <c r="G76" s="160" t="s">
        <v>53</v>
      </c>
      <c r="H76" s="161"/>
      <c r="I76" s="161"/>
      <c r="J76" s="163" t="s">
        <v>54</v>
      </c>
      <c r="K76" s="161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5"/>
      <c r="C77" s="166"/>
      <c r="D77" s="166"/>
      <c r="E77" s="166"/>
      <c r="F77" s="166"/>
      <c r="G77" s="166"/>
      <c r="H77" s="166"/>
      <c r="I77" s="166"/>
      <c r="J77" s="166"/>
      <c r="K77" s="166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67"/>
      <c r="C81" s="168"/>
      <c r="D81" s="168"/>
      <c r="E81" s="168"/>
      <c r="F81" s="168"/>
      <c r="G81" s="168"/>
      <c r="H81" s="168"/>
      <c r="I81" s="168"/>
      <c r="J81" s="168"/>
      <c r="K81" s="168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91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69" t="str">
        <f>E7</f>
        <v>Modernizace osvětlení ve vybraných lokalitách 2024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89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30" customHeight="1">
      <c r="A87" s="37"/>
      <c r="B87" s="38"/>
      <c r="C87" s="39"/>
      <c r="D87" s="39"/>
      <c r="E87" s="75" t="str">
        <f>E9</f>
        <v>XXXXXX - Oprava osvětlení v žst. Rokytnice v Orlických horách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Rokytnice v Orlických horách</v>
      </c>
      <c r="G89" s="39"/>
      <c r="H89" s="39"/>
      <c r="I89" s="31" t="s">
        <v>22</v>
      </c>
      <c r="J89" s="78" t="str">
        <f>IF(J12="","",J12)</f>
        <v>28. 3. 2024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Správa železnic, státní organizace, OŘ H. Králové</v>
      </c>
      <c r="G91" s="39"/>
      <c r="H91" s="39"/>
      <c r="I91" s="31" t="s">
        <v>32</v>
      </c>
      <c r="J91" s="35" t="str">
        <f>E21</f>
        <v>Petr Kovář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30</v>
      </c>
      <c r="D92" s="39"/>
      <c r="E92" s="39"/>
      <c r="F92" s="26" t="str">
        <f>IF(E18="","",E18)</f>
        <v>Vyplň údaj</v>
      </c>
      <c r="G92" s="39"/>
      <c r="H92" s="39"/>
      <c r="I92" s="31" t="s">
        <v>35</v>
      </c>
      <c r="J92" s="35" t="str">
        <f>E24</f>
        <v>Jiří Feltl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0" t="s">
        <v>92</v>
      </c>
      <c r="D94" s="171"/>
      <c r="E94" s="171"/>
      <c r="F94" s="171"/>
      <c r="G94" s="171"/>
      <c r="H94" s="171"/>
      <c r="I94" s="171"/>
      <c r="J94" s="172" t="s">
        <v>93</v>
      </c>
      <c r="K94" s="171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3" t="s">
        <v>94</v>
      </c>
      <c r="D96" s="39"/>
      <c r="E96" s="39"/>
      <c r="F96" s="39"/>
      <c r="G96" s="39"/>
      <c r="H96" s="39"/>
      <c r="I96" s="39"/>
      <c r="J96" s="109">
        <f>J126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95</v>
      </c>
    </row>
    <row r="97" s="9" customFormat="1" ht="24.96" customHeight="1">
      <c r="A97" s="9"/>
      <c r="B97" s="174"/>
      <c r="C97" s="175"/>
      <c r="D97" s="176" t="s">
        <v>96</v>
      </c>
      <c r="E97" s="177"/>
      <c r="F97" s="177"/>
      <c r="G97" s="177"/>
      <c r="H97" s="177"/>
      <c r="I97" s="177"/>
      <c r="J97" s="178">
        <f>J127</f>
        <v>0</v>
      </c>
      <c r="K97" s="175"/>
      <c r="L97" s="17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0"/>
      <c r="C98" s="181"/>
      <c r="D98" s="182" t="s">
        <v>97</v>
      </c>
      <c r="E98" s="183"/>
      <c r="F98" s="183"/>
      <c r="G98" s="183"/>
      <c r="H98" s="183"/>
      <c r="I98" s="183"/>
      <c r="J98" s="184">
        <f>J128</f>
        <v>0</v>
      </c>
      <c r="K98" s="181"/>
      <c r="L98" s="18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0"/>
      <c r="C99" s="181"/>
      <c r="D99" s="182" t="s">
        <v>98</v>
      </c>
      <c r="E99" s="183"/>
      <c r="F99" s="183"/>
      <c r="G99" s="183"/>
      <c r="H99" s="183"/>
      <c r="I99" s="183"/>
      <c r="J99" s="184">
        <f>J142</f>
        <v>0</v>
      </c>
      <c r="K99" s="181"/>
      <c r="L99" s="18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0"/>
      <c r="C100" s="181"/>
      <c r="D100" s="182" t="s">
        <v>99</v>
      </c>
      <c r="E100" s="183"/>
      <c r="F100" s="183"/>
      <c r="G100" s="183"/>
      <c r="H100" s="183"/>
      <c r="I100" s="183"/>
      <c r="J100" s="184">
        <f>J147</f>
        <v>0</v>
      </c>
      <c r="K100" s="181"/>
      <c r="L100" s="18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0"/>
      <c r="C101" s="181"/>
      <c r="D101" s="182" t="s">
        <v>100</v>
      </c>
      <c r="E101" s="183"/>
      <c r="F101" s="183"/>
      <c r="G101" s="183"/>
      <c r="H101" s="183"/>
      <c r="I101" s="183"/>
      <c r="J101" s="184">
        <f>J156</f>
        <v>0</v>
      </c>
      <c r="K101" s="181"/>
      <c r="L101" s="18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0"/>
      <c r="C102" s="181"/>
      <c r="D102" s="182" t="s">
        <v>101</v>
      </c>
      <c r="E102" s="183"/>
      <c r="F102" s="183"/>
      <c r="G102" s="183"/>
      <c r="H102" s="183"/>
      <c r="I102" s="183"/>
      <c r="J102" s="184">
        <f>J167</f>
        <v>0</v>
      </c>
      <c r="K102" s="181"/>
      <c r="L102" s="18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4"/>
      <c r="C103" s="175"/>
      <c r="D103" s="176" t="s">
        <v>102</v>
      </c>
      <c r="E103" s="177"/>
      <c r="F103" s="177"/>
      <c r="G103" s="177"/>
      <c r="H103" s="177"/>
      <c r="I103" s="177"/>
      <c r="J103" s="178">
        <f>J172</f>
        <v>0</v>
      </c>
      <c r="K103" s="175"/>
      <c r="L103" s="17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0"/>
      <c r="C104" s="181"/>
      <c r="D104" s="182" t="s">
        <v>103</v>
      </c>
      <c r="E104" s="183"/>
      <c r="F104" s="183"/>
      <c r="G104" s="183"/>
      <c r="H104" s="183"/>
      <c r="I104" s="183"/>
      <c r="J104" s="184">
        <f>J173</f>
        <v>0</v>
      </c>
      <c r="K104" s="181"/>
      <c r="L104" s="18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0"/>
      <c r="C105" s="181"/>
      <c r="D105" s="182" t="s">
        <v>104</v>
      </c>
      <c r="E105" s="183"/>
      <c r="F105" s="183"/>
      <c r="G105" s="183"/>
      <c r="H105" s="183"/>
      <c r="I105" s="183"/>
      <c r="J105" s="184">
        <f>J406</f>
        <v>0</v>
      </c>
      <c r="K105" s="181"/>
      <c r="L105" s="185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74"/>
      <c r="C106" s="175"/>
      <c r="D106" s="176" t="s">
        <v>105</v>
      </c>
      <c r="E106" s="177"/>
      <c r="F106" s="177"/>
      <c r="G106" s="177"/>
      <c r="H106" s="177"/>
      <c r="I106" s="177"/>
      <c r="J106" s="178">
        <f>J415</f>
        <v>0</v>
      </c>
      <c r="K106" s="175"/>
      <c r="L106" s="17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2" customFormat="1" ht="21.84" customHeight="1">
      <c r="A107" s="37"/>
      <c r="B107" s="38"/>
      <c r="C107" s="39"/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65"/>
      <c r="C108" s="66"/>
      <c r="D108" s="66"/>
      <c r="E108" s="66"/>
      <c r="F108" s="66"/>
      <c r="G108" s="66"/>
      <c r="H108" s="66"/>
      <c r="I108" s="66"/>
      <c r="J108" s="66"/>
      <c r="K108" s="66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12" s="2" customFormat="1" ht="6.96" customHeight="1">
      <c r="A112" s="37"/>
      <c r="B112" s="67"/>
      <c r="C112" s="68"/>
      <c r="D112" s="68"/>
      <c r="E112" s="68"/>
      <c r="F112" s="68"/>
      <c r="G112" s="68"/>
      <c r="H112" s="68"/>
      <c r="I112" s="68"/>
      <c r="J112" s="68"/>
      <c r="K112" s="68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24.96" customHeight="1">
      <c r="A113" s="37"/>
      <c r="B113" s="38"/>
      <c r="C113" s="22" t="s">
        <v>106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16</v>
      </c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6.5" customHeight="1">
      <c r="A116" s="37"/>
      <c r="B116" s="38"/>
      <c r="C116" s="39"/>
      <c r="D116" s="39"/>
      <c r="E116" s="169" t="str">
        <f>E7</f>
        <v>Modernizace osvětlení ve vybraných lokalitách 2024</v>
      </c>
      <c r="F116" s="31"/>
      <c r="G116" s="31"/>
      <c r="H116" s="31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89</v>
      </c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30" customHeight="1">
      <c r="A118" s="37"/>
      <c r="B118" s="38"/>
      <c r="C118" s="39"/>
      <c r="D118" s="39"/>
      <c r="E118" s="75" t="str">
        <f>E9</f>
        <v>XXXXXX - Oprava osvětlení v žst. Rokytnice v Orlických horách</v>
      </c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2" customHeight="1">
      <c r="A120" s="37"/>
      <c r="B120" s="38"/>
      <c r="C120" s="31" t="s">
        <v>20</v>
      </c>
      <c r="D120" s="39"/>
      <c r="E120" s="39"/>
      <c r="F120" s="26" t="str">
        <f>F12</f>
        <v>Rokytnice v Orlických horách</v>
      </c>
      <c r="G120" s="39"/>
      <c r="H120" s="39"/>
      <c r="I120" s="31" t="s">
        <v>22</v>
      </c>
      <c r="J120" s="78" t="str">
        <f>IF(J12="","",J12)</f>
        <v>28. 3. 2024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24</v>
      </c>
      <c r="D122" s="39"/>
      <c r="E122" s="39"/>
      <c r="F122" s="26" t="str">
        <f>E15</f>
        <v>Správa železnic, státní organizace, OŘ H. Králové</v>
      </c>
      <c r="G122" s="39"/>
      <c r="H122" s="39"/>
      <c r="I122" s="31" t="s">
        <v>32</v>
      </c>
      <c r="J122" s="35" t="str">
        <f>E21</f>
        <v>Petr Kovář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5.15" customHeight="1">
      <c r="A123" s="37"/>
      <c r="B123" s="38"/>
      <c r="C123" s="31" t="s">
        <v>30</v>
      </c>
      <c r="D123" s="39"/>
      <c r="E123" s="39"/>
      <c r="F123" s="26" t="str">
        <f>IF(E18="","",E18)</f>
        <v>Vyplň údaj</v>
      </c>
      <c r="G123" s="39"/>
      <c r="H123" s="39"/>
      <c r="I123" s="31" t="s">
        <v>35</v>
      </c>
      <c r="J123" s="35" t="str">
        <f>E24</f>
        <v>Jiří Feltl</v>
      </c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0.32" customHeight="1">
      <c r="A124" s="37"/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11" customFormat="1" ht="29.28" customHeight="1">
      <c r="A125" s="186"/>
      <c r="B125" s="187"/>
      <c r="C125" s="188" t="s">
        <v>107</v>
      </c>
      <c r="D125" s="189" t="s">
        <v>63</v>
      </c>
      <c r="E125" s="189" t="s">
        <v>59</v>
      </c>
      <c r="F125" s="189" t="s">
        <v>60</v>
      </c>
      <c r="G125" s="189" t="s">
        <v>108</v>
      </c>
      <c r="H125" s="189" t="s">
        <v>109</v>
      </c>
      <c r="I125" s="189" t="s">
        <v>110</v>
      </c>
      <c r="J125" s="189" t="s">
        <v>93</v>
      </c>
      <c r="K125" s="190" t="s">
        <v>111</v>
      </c>
      <c r="L125" s="191"/>
      <c r="M125" s="99" t="s">
        <v>1</v>
      </c>
      <c r="N125" s="100" t="s">
        <v>42</v>
      </c>
      <c r="O125" s="100" t="s">
        <v>112</v>
      </c>
      <c r="P125" s="100" t="s">
        <v>113</v>
      </c>
      <c r="Q125" s="100" t="s">
        <v>114</v>
      </c>
      <c r="R125" s="100" t="s">
        <v>115</v>
      </c>
      <c r="S125" s="100" t="s">
        <v>116</v>
      </c>
      <c r="T125" s="101" t="s">
        <v>117</v>
      </c>
      <c r="U125" s="186"/>
      <c r="V125" s="186"/>
      <c r="W125" s="186"/>
      <c r="X125" s="186"/>
      <c r="Y125" s="186"/>
      <c r="Z125" s="186"/>
      <c r="AA125" s="186"/>
      <c r="AB125" s="186"/>
      <c r="AC125" s="186"/>
      <c r="AD125" s="186"/>
      <c r="AE125" s="186"/>
    </row>
    <row r="126" s="2" customFormat="1" ht="22.8" customHeight="1">
      <c r="A126" s="37"/>
      <c r="B126" s="38"/>
      <c r="C126" s="106" t="s">
        <v>118</v>
      </c>
      <c r="D126" s="39"/>
      <c r="E126" s="39"/>
      <c r="F126" s="39"/>
      <c r="G126" s="39"/>
      <c r="H126" s="39"/>
      <c r="I126" s="39"/>
      <c r="J126" s="192">
        <f>BK126</f>
        <v>0</v>
      </c>
      <c r="K126" s="39"/>
      <c r="L126" s="43"/>
      <c r="M126" s="102"/>
      <c r="N126" s="193"/>
      <c r="O126" s="103"/>
      <c r="P126" s="194">
        <f>P127+P172+P415</f>
        <v>0</v>
      </c>
      <c r="Q126" s="103"/>
      <c r="R126" s="194">
        <f>R127+R172+R415</f>
        <v>0</v>
      </c>
      <c r="S126" s="103"/>
      <c r="T126" s="195">
        <f>T127+T172+T415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77</v>
      </c>
      <c r="AU126" s="16" t="s">
        <v>95</v>
      </c>
      <c r="BK126" s="196">
        <f>BK127+BK172+BK415</f>
        <v>0</v>
      </c>
    </row>
    <row r="127" s="12" customFormat="1" ht="25.92" customHeight="1">
      <c r="A127" s="12"/>
      <c r="B127" s="197"/>
      <c r="C127" s="198"/>
      <c r="D127" s="199" t="s">
        <v>77</v>
      </c>
      <c r="E127" s="200" t="s">
        <v>119</v>
      </c>
      <c r="F127" s="200" t="s">
        <v>120</v>
      </c>
      <c r="G127" s="198"/>
      <c r="H127" s="198"/>
      <c r="I127" s="201"/>
      <c r="J127" s="202">
        <f>BK127</f>
        <v>0</v>
      </c>
      <c r="K127" s="198"/>
      <c r="L127" s="203"/>
      <c r="M127" s="204"/>
      <c r="N127" s="205"/>
      <c r="O127" s="205"/>
      <c r="P127" s="206">
        <f>P128+P142+P147+P156+P167</f>
        <v>0</v>
      </c>
      <c r="Q127" s="205"/>
      <c r="R127" s="206">
        <f>R128+R142+R147+R156+R167</f>
        <v>0</v>
      </c>
      <c r="S127" s="205"/>
      <c r="T127" s="207">
        <f>T128+T142+T147+T156+T167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08" t="s">
        <v>85</v>
      </c>
      <c r="AT127" s="209" t="s">
        <v>77</v>
      </c>
      <c r="AU127" s="209" t="s">
        <v>78</v>
      </c>
      <c r="AY127" s="208" t="s">
        <v>121</v>
      </c>
      <c r="BK127" s="210">
        <f>BK128+BK142+BK147+BK156+BK167</f>
        <v>0</v>
      </c>
    </row>
    <row r="128" s="12" customFormat="1" ht="22.8" customHeight="1">
      <c r="A128" s="12"/>
      <c r="B128" s="197"/>
      <c r="C128" s="198"/>
      <c r="D128" s="199" t="s">
        <v>77</v>
      </c>
      <c r="E128" s="211" t="s">
        <v>85</v>
      </c>
      <c r="F128" s="211" t="s">
        <v>122</v>
      </c>
      <c r="G128" s="198"/>
      <c r="H128" s="198"/>
      <c r="I128" s="201"/>
      <c r="J128" s="212">
        <f>BK128</f>
        <v>0</v>
      </c>
      <c r="K128" s="198"/>
      <c r="L128" s="203"/>
      <c r="M128" s="204"/>
      <c r="N128" s="205"/>
      <c r="O128" s="205"/>
      <c r="P128" s="206">
        <f>SUM(P129:P141)</f>
        <v>0</v>
      </c>
      <c r="Q128" s="205"/>
      <c r="R128" s="206">
        <f>SUM(R129:R141)</f>
        <v>0</v>
      </c>
      <c r="S128" s="205"/>
      <c r="T128" s="207">
        <f>SUM(T129:T141)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08" t="s">
        <v>85</v>
      </c>
      <c r="AT128" s="209" t="s">
        <v>77</v>
      </c>
      <c r="AU128" s="209" t="s">
        <v>85</v>
      </c>
      <c r="AY128" s="208" t="s">
        <v>121</v>
      </c>
      <c r="BK128" s="210">
        <f>SUM(BK129:BK141)</f>
        <v>0</v>
      </c>
    </row>
    <row r="129" s="2" customFormat="1" ht="16.5" customHeight="1">
      <c r="A129" s="37"/>
      <c r="B129" s="38"/>
      <c r="C129" s="213" t="s">
        <v>85</v>
      </c>
      <c r="D129" s="213" t="s">
        <v>123</v>
      </c>
      <c r="E129" s="214" t="s">
        <v>124</v>
      </c>
      <c r="F129" s="215" t="s">
        <v>125</v>
      </c>
      <c r="G129" s="216" t="s">
        <v>126</v>
      </c>
      <c r="H129" s="217">
        <v>3</v>
      </c>
      <c r="I129" s="218"/>
      <c r="J129" s="219">
        <f>ROUND(I129*H129,2)</f>
        <v>0</v>
      </c>
      <c r="K129" s="215" t="s">
        <v>127</v>
      </c>
      <c r="L129" s="43"/>
      <c r="M129" s="220" t="s">
        <v>1</v>
      </c>
      <c r="N129" s="221" t="s">
        <v>43</v>
      </c>
      <c r="O129" s="90"/>
      <c r="P129" s="222">
        <f>O129*H129</f>
        <v>0</v>
      </c>
      <c r="Q129" s="222">
        <v>0</v>
      </c>
      <c r="R129" s="222">
        <f>Q129*H129</f>
        <v>0</v>
      </c>
      <c r="S129" s="222">
        <v>0</v>
      </c>
      <c r="T129" s="223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4" t="s">
        <v>128</v>
      </c>
      <c r="AT129" s="224" t="s">
        <v>123</v>
      </c>
      <c r="AU129" s="224" t="s">
        <v>87</v>
      </c>
      <c r="AY129" s="16" t="s">
        <v>121</v>
      </c>
      <c r="BE129" s="225">
        <f>IF(N129="základní",J129,0)</f>
        <v>0</v>
      </c>
      <c r="BF129" s="225">
        <f>IF(N129="snížená",J129,0)</f>
        <v>0</v>
      </c>
      <c r="BG129" s="225">
        <f>IF(N129="zákl. přenesená",J129,0)</f>
        <v>0</v>
      </c>
      <c r="BH129" s="225">
        <f>IF(N129="sníž. přenesená",J129,0)</f>
        <v>0</v>
      </c>
      <c r="BI129" s="225">
        <f>IF(N129="nulová",J129,0)</f>
        <v>0</v>
      </c>
      <c r="BJ129" s="16" t="s">
        <v>85</v>
      </c>
      <c r="BK129" s="225">
        <f>ROUND(I129*H129,2)</f>
        <v>0</v>
      </c>
      <c r="BL129" s="16" t="s">
        <v>128</v>
      </c>
      <c r="BM129" s="224" t="s">
        <v>129</v>
      </c>
    </row>
    <row r="130" s="2" customFormat="1">
      <c r="A130" s="37"/>
      <c r="B130" s="38"/>
      <c r="C130" s="39"/>
      <c r="D130" s="226" t="s">
        <v>130</v>
      </c>
      <c r="E130" s="39"/>
      <c r="F130" s="227" t="s">
        <v>125</v>
      </c>
      <c r="G130" s="39"/>
      <c r="H130" s="39"/>
      <c r="I130" s="228"/>
      <c r="J130" s="39"/>
      <c r="K130" s="39"/>
      <c r="L130" s="43"/>
      <c r="M130" s="229"/>
      <c r="N130" s="230"/>
      <c r="O130" s="90"/>
      <c r="P130" s="90"/>
      <c r="Q130" s="90"/>
      <c r="R130" s="90"/>
      <c r="S130" s="90"/>
      <c r="T130" s="91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130</v>
      </c>
      <c r="AU130" s="16" t="s">
        <v>87</v>
      </c>
    </row>
    <row r="131" s="2" customFormat="1">
      <c r="A131" s="37"/>
      <c r="B131" s="38"/>
      <c r="C131" s="39"/>
      <c r="D131" s="226" t="s">
        <v>131</v>
      </c>
      <c r="E131" s="39"/>
      <c r="F131" s="231" t="s">
        <v>132</v>
      </c>
      <c r="G131" s="39"/>
      <c r="H131" s="39"/>
      <c r="I131" s="228"/>
      <c r="J131" s="39"/>
      <c r="K131" s="39"/>
      <c r="L131" s="43"/>
      <c r="M131" s="229"/>
      <c r="N131" s="230"/>
      <c r="O131" s="90"/>
      <c r="P131" s="90"/>
      <c r="Q131" s="90"/>
      <c r="R131" s="90"/>
      <c r="S131" s="90"/>
      <c r="T131" s="91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131</v>
      </c>
      <c r="AU131" s="16" t="s">
        <v>87</v>
      </c>
    </row>
    <row r="132" s="2" customFormat="1">
      <c r="A132" s="37"/>
      <c r="B132" s="38"/>
      <c r="C132" s="39"/>
      <c r="D132" s="226" t="s">
        <v>133</v>
      </c>
      <c r="E132" s="39"/>
      <c r="F132" s="231" t="s">
        <v>134</v>
      </c>
      <c r="G132" s="39"/>
      <c r="H132" s="39"/>
      <c r="I132" s="228"/>
      <c r="J132" s="39"/>
      <c r="K132" s="39"/>
      <c r="L132" s="43"/>
      <c r="M132" s="229"/>
      <c r="N132" s="230"/>
      <c r="O132" s="90"/>
      <c r="P132" s="90"/>
      <c r="Q132" s="90"/>
      <c r="R132" s="90"/>
      <c r="S132" s="90"/>
      <c r="T132" s="91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133</v>
      </c>
      <c r="AU132" s="16" t="s">
        <v>87</v>
      </c>
    </row>
    <row r="133" s="2" customFormat="1" ht="21.75" customHeight="1">
      <c r="A133" s="37"/>
      <c r="B133" s="38"/>
      <c r="C133" s="213" t="s">
        <v>87</v>
      </c>
      <c r="D133" s="213" t="s">
        <v>123</v>
      </c>
      <c r="E133" s="214" t="s">
        <v>135</v>
      </c>
      <c r="F133" s="215" t="s">
        <v>136</v>
      </c>
      <c r="G133" s="216" t="s">
        <v>126</v>
      </c>
      <c r="H133" s="217">
        <v>8</v>
      </c>
      <c r="I133" s="218"/>
      <c r="J133" s="219">
        <f>ROUND(I133*H133,2)</f>
        <v>0</v>
      </c>
      <c r="K133" s="215" t="s">
        <v>127</v>
      </c>
      <c r="L133" s="43"/>
      <c r="M133" s="220" t="s">
        <v>1</v>
      </c>
      <c r="N133" s="221" t="s">
        <v>43</v>
      </c>
      <c r="O133" s="90"/>
      <c r="P133" s="222">
        <f>O133*H133</f>
        <v>0</v>
      </c>
      <c r="Q133" s="222">
        <v>0</v>
      </c>
      <c r="R133" s="222">
        <f>Q133*H133</f>
        <v>0</v>
      </c>
      <c r="S133" s="222">
        <v>0</v>
      </c>
      <c r="T133" s="223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4" t="s">
        <v>128</v>
      </c>
      <c r="AT133" s="224" t="s">
        <v>123</v>
      </c>
      <c r="AU133" s="224" t="s">
        <v>87</v>
      </c>
      <c r="AY133" s="16" t="s">
        <v>121</v>
      </c>
      <c r="BE133" s="225">
        <f>IF(N133="základní",J133,0)</f>
        <v>0</v>
      </c>
      <c r="BF133" s="225">
        <f>IF(N133="snížená",J133,0)</f>
        <v>0</v>
      </c>
      <c r="BG133" s="225">
        <f>IF(N133="zákl. přenesená",J133,0)</f>
        <v>0</v>
      </c>
      <c r="BH133" s="225">
        <f>IF(N133="sníž. přenesená",J133,0)</f>
        <v>0</v>
      </c>
      <c r="BI133" s="225">
        <f>IF(N133="nulová",J133,0)</f>
        <v>0</v>
      </c>
      <c r="BJ133" s="16" t="s">
        <v>85</v>
      </c>
      <c r="BK133" s="225">
        <f>ROUND(I133*H133,2)</f>
        <v>0</v>
      </c>
      <c r="BL133" s="16" t="s">
        <v>128</v>
      </c>
      <c r="BM133" s="224" t="s">
        <v>137</v>
      </c>
    </row>
    <row r="134" s="2" customFormat="1">
      <c r="A134" s="37"/>
      <c r="B134" s="38"/>
      <c r="C134" s="39"/>
      <c r="D134" s="226" t="s">
        <v>130</v>
      </c>
      <c r="E134" s="39"/>
      <c r="F134" s="227" t="s">
        <v>136</v>
      </c>
      <c r="G134" s="39"/>
      <c r="H134" s="39"/>
      <c r="I134" s="228"/>
      <c r="J134" s="39"/>
      <c r="K134" s="39"/>
      <c r="L134" s="43"/>
      <c r="M134" s="229"/>
      <c r="N134" s="230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130</v>
      </c>
      <c r="AU134" s="16" t="s">
        <v>87</v>
      </c>
    </row>
    <row r="135" s="2" customFormat="1">
      <c r="A135" s="37"/>
      <c r="B135" s="38"/>
      <c r="C135" s="39"/>
      <c r="D135" s="226" t="s">
        <v>131</v>
      </c>
      <c r="E135" s="39"/>
      <c r="F135" s="231" t="s">
        <v>132</v>
      </c>
      <c r="G135" s="39"/>
      <c r="H135" s="39"/>
      <c r="I135" s="228"/>
      <c r="J135" s="39"/>
      <c r="K135" s="39"/>
      <c r="L135" s="43"/>
      <c r="M135" s="229"/>
      <c r="N135" s="230"/>
      <c r="O135" s="90"/>
      <c r="P135" s="90"/>
      <c r="Q135" s="90"/>
      <c r="R135" s="90"/>
      <c r="S135" s="90"/>
      <c r="T135" s="91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131</v>
      </c>
      <c r="AU135" s="16" t="s">
        <v>87</v>
      </c>
    </row>
    <row r="136" s="2" customFormat="1" ht="16.5" customHeight="1">
      <c r="A136" s="37"/>
      <c r="B136" s="38"/>
      <c r="C136" s="213" t="s">
        <v>138</v>
      </c>
      <c r="D136" s="213" t="s">
        <v>123</v>
      </c>
      <c r="E136" s="214" t="s">
        <v>139</v>
      </c>
      <c r="F136" s="215" t="s">
        <v>140</v>
      </c>
      <c r="G136" s="216" t="s">
        <v>126</v>
      </c>
      <c r="H136" s="217">
        <v>7.5</v>
      </c>
      <c r="I136" s="218"/>
      <c r="J136" s="219">
        <f>ROUND(I136*H136,2)</f>
        <v>0</v>
      </c>
      <c r="K136" s="215" t="s">
        <v>127</v>
      </c>
      <c r="L136" s="43"/>
      <c r="M136" s="220" t="s">
        <v>1</v>
      </c>
      <c r="N136" s="221" t="s">
        <v>43</v>
      </c>
      <c r="O136" s="90"/>
      <c r="P136" s="222">
        <f>O136*H136</f>
        <v>0</v>
      </c>
      <c r="Q136" s="222">
        <v>0</v>
      </c>
      <c r="R136" s="222">
        <f>Q136*H136</f>
        <v>0</v>
      </c>
      <c r="S136" s="222">
        <v>0</v>
      </c>
      <c r="T136" s="223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24" t="s">
        <v>128</v>
      </c>
      <c r="AT136" s="224" t="s">
        <v>123</v>
      </c>
      <c r="AU136" s="224" t="s">
        <v>87</v>
      </c>
      <c r="AY136" s="16" t="s">
        <v>121</v>
      </c>
      <c r="BE136" s="225">
        <f>IF(N136="základní",J136,0)</f>
        <v>0</v>
      </c>
      <c r="BF136" s="225">
        <f>IF(N136="snížená",J136,0)</f>
        <v>0</v>
      </c>
      <c r="BG136" s="225">
        <f>IF(N136="zákl. přenesená",J136,0)</f>
        <v>0</v>
      </c>
      <c r="BH136" s="225">
        <f>IF(N136="sníž. přenesená",J136,0)</f>
        <v>0</v>
      </c>
      <c r="BI136" s="225">
        <f>IF(N136="nulová",J136,0)</f>
        <v>0</v>
      </c>
      <c r="BJ136" s="16" t="s">
        <v>85</v>
      </c>
      <c r="BK136" s="225">
        <f>ROUND(I136*H136,2)</f>
        <v>0</v>
      </c>
      <c r="BL136" s="16" t="s">
        <v>128</v>
      </c>
      <c r="BM136" s="224" t="s">
        <v>141</v>
      </c>
    </row>
    <row r="137" s="2" customFormat="1">
      <c r="A137" s="37"/>
      <c r="B137" s="38"/>
      <c r="C137" s="39"/>
      <c r="D137" s="226" t="s">
        <v>130</v>
      </c>
      <c r="E137" s="39"/>
      <c r="F137" s="227" t="s">
        <v>140</v>
      </c>
      <c r="G137" s="39"/>
      <c r="H137" s="39"/>
      <c r="I137" s="228"/>
      <c r="J137" s="39"/>
      <c r="K137" s="39"/>
      <c r="L137" s="43"/>
      <c r="M137" s="229"/>
      <c r="N137" s="230"/>
      <c r="O137" s="90"/>
      <c r="P137" s="90"/>
      <c r="Q137" s="90"/>
      <c r="R137" s="90"/>
      <c r="S137" s="90"/>
      <c r="T137" s="91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130</v>
      </c>
      <c r="AU137" s="16" t="s">
        <v>87</v>
      </c>
    </row>
    <row r="138" s="2" customFormat="1">
      <c r="A138" s="37"/>
      <c r="B138" s="38"/>
      <c r="C138" s="39"/>
      <c r="D138" s="226" t="s">
        <v>131</v>
      </c>
      <c r="E138" s="39"/>
      <c r="F138" s="231" t="s">
        <v>142</v>
      </c>
      <c r="G138" s="39"/>
      <c r="H138" s="39"/>
      <c r="I138" s="228"/>
      <c r="J138" s="39"/>
      <c r="K138" s="39"/>
      <c r="L138" s="43"/>
      <c r="M138" s="229"/>
      <c r="N138" s="230"/>
      <c r="O138" s="90"/>
      <c r="P138" s="90"/>
      <c r="Q138" s="90"/>
      <c r="R138" s="90"/>
      <c r="S138" s="90"/>
      <c r="T138" s="91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131</v>
      </c>
      <c r="AU138" s="16" t="s">
        <v>87</v>
      </c>
    </row>
    <row r="139" s="2" customFormat="1" ht="16.5" customHeight="1">
      <c r="A139" s="37"/>
      <c r="B139" s="38"/>
      <c r="C139" s="213" t="s">
        <v>128</v>
      </c>
      <c r="D139" s="213" t="s">
        <v>123</v>
      </c>
      <c r="E139" s="214" t="s">
        <v>143</v>
      </c>
      <c r="F139" s="215" t="s">
        <v>144</v>
      </c>
      <c r="G139" s="216" t="s">
        <v>126</v>
      </c>
      <c r="H139" s="217">
        <v>30</v>
      </c>
      <c r="I139" s="218"/>
      <c r="J139" s="219">
        <f>ROUND(I139*H139,2)</f>
        <v>0</v>
      </c>
      <c r="K139" s="215" t="s">
        <v>127</v>
      </c>
      <c r="L139" s="43"/>
      <c r="M139" s="220" t="s">
        <v>1</v>
      </c>
      <c r="N139" s="221" t="s">
        <v>43</v>
      </c>
      <c r="O139" s="90"/>
      <c r="P139" s="222">
        <f>O139*H139</f>
        <v>0</v>
      </c>
      <c r="Q139" s="222">
        <v>0</v>
      </c>
      <c r="R139" s="222">
        <f>Q139*H139</f>
        <v>0</v>
      </c>
      <c r="S139" s="222">
        <v>0</v>
      </c>
      <c r="T139" s="223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24" t="s">
        <v>128</v>
      </c>
      <c r="AT139" s="224" t="s">
        <v>123</v>
      </c>
      <c r="AU139" s="224" t="s">
        <v>87</v>
      </c>
      <c r="AY139" s="16" t="s">
        <v>121</v>
      </c>
      <c r="BE139" s="225">
        <f>IF(N139="základní",J139,0)</f>
        <v>0</v>
      </c>
      <c r="BF139" s="225">
        <f>IF(N139="snížená",J139,0)</f>
        <v>0</v>
      </c>
      <c r="BG139" s="225">
        <f>IF(N139="zákl. přenesená",J139,0)</f>
        <v>0</v>
      </c>
      <c r="BH139" s="225">
        <f>IF(N139="sníž. přenesená",J139,0)</f>
        <v>0</v>
      </c>
      <c r="BI139" s="225">
        <f>IF(N139="nulová",J139,0)</f>
        <v>0</v>
      </c>
      <c r="BJ139" s="16" t="s">
        <v>85</v>
      </c>
      <c r="BK139" s="225">
        <f>ROUND(I139*H139,2)</f>
        <v>0</v>
      </c>
      <c r="BL139" s="16" t="s">
        <v>128</v>
      </c>
      <c r="BM139" s="224" t="s">
        <v>145</v>
      </c>
    </row>
    <row r="140" s="2" customFormat="1">
      <c r="A140" s="37"/>
      <c r="B140" s="38"/>
      <c r="C140" s="39"/>
      <c r="D140" s="226" t="s">
        <v>130</v>
      </c>
      <c r="E140" s="39"/>
      <c r="F140" s="227" t="s">
        <v>144</v>
      </c>
      <c r="G140" s="39"/>
      <c r="H140" s="39"/>
      <c r="I140" s="228"/>
      <c r="J140" s="39"/>
      <c r="K140" s="39"/>
      <c r="L140" s="43"/>
      <c r="M140" s="229"/>
      <c r="N140" s="230"/>
      <c r="O140" s="90"/>
      <c r="P140" s="90"/>
      <c r="Q140" s="90"/>
      <c r="R140" s="90"/>
      <c r="S140" s="90"/>
      <c r="T140" s="91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130</v>
      </c>
      <c r="AU140" s="16" t="s">
        <v>87</v>
      </c>
    </row>
    <row r="141" s="2" customFormat="1">
      <c r="A141" s="37"/>
      <c r="B141" s="38"/>
      <c r="C141" s="39"/>
      <c r="D141" s="226" t="s">
        <v>131</v>
      </c>
      <c r="E141" s="39"/>
      <c r="F141" s="231" t="s">
        <v>146</v>
      </c>
      <c r="G141" s="39"/>
      <c r="H141" s="39"/>
      <c r="I141" s="228"/>
      <c r="J141" s="39"/>
      <c r="K141" s="39"/>
      <c r="L141" s="43"/>
      <c r="M141" s="229"/>
      <c r="N141" s="230"/>
      <c r="O141" s="90"/>
      <c r="P141" s="90"/>
      <c r="Q141" s="90"/>
      <c r="R141" s="90"/>
      <c r="S141" s="90"/>
      <c r="T141" s="91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131</v>
      </c>
      <c r="AU141" s="16" t="s">
        <v>87</v>
      </c>
    </row>
    <row r="142" s="12" customFormat="1" ht="22.8" customHeight="1">
      <c r="A142" s="12"/>
      <c r="B142" s="197"/>
      <c r="C142" s="198"/>
      <c r="D142" s="199" t="s">
        <v>77</v>
      </c>
      <c r="E142" s="211" t="s">
        <v>87</v>
      </c>
      <c r="F142" s="211" t="s">
        <v>147</v>
      </c>
      <c r="G142" s="198"/>
      <c r="H142" s="198"/>
      <c r="I142" s="201"/>
      <c r="J142" s="212">
        <f>BK142</f>
        <v>0</v>
      </c>
      <c r="K142" s="198"/>
      <c r="L142" s="203"/>
      <c r="M142" s="204"/>
      <c r="N142" s="205"/>
      <c r="O142" s="205"/>
      <c r="P142" s="206">
        <f>SUM(P143:P146)</f>
        <v>0</v>
      </c>
      <c r="Q142" s="205"/>
      <c r="R142" s="206">
        <f>SUM(R143:R146)</f>
        <v>0</v>
      </c>
      <c r="S142" s="205"/>
      <c r="T142" s="207">
        <f>SUM(T143:T146)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08" t="s">
        <v>85</v>
      </c>
      <c r="AT142" s="209" t="s">
        <v>77</v>
      </c>
      <c r="AU142" s="209" t="s">
        <v>85</v>
      </c>
      <c r="AY142" s="208" t="s">
        <v>121</v>
      </c>
      <c r="BK142" s="210">
        <f>SUM(BK143:BK146)</f>
        <v>0</v>
      </c>
    </row>
    <row r="143" s="2" customFormat="1" ht="21.75" customHeight="1">
      <c r="A143" s="37"/>
      <c r="B143" s="38"/>
      <c r="C143" s="213" t="s">
        <v>148</v>
      </c>
      <c r="D143" s="213" t="s">
        <v>123</v>
      </c>
      <c r="E143" s="214" t="s">
        <v>149</v>
      </c>
      <c r="F143" s="215" t="s">
        <v>150</v>
      </c>
      <c r="G143" s="216" t="s">
        <v>126</v>
      </c>
      <c r="H143" s="217">
        <v>1</v>
      </c>
      <c r="I143" s="218"/>
      <c r="J143" s="219">
        <f>ROUND(I143*H143,2)</f>
        <v>0</v>
      </c>
      <c r="K143" s="215" t="s">
        <v>127</v>
      </c>
      <c r="L143" s="43"/>
      <c r="M143" s="220" t="s">
        <v>1</v>
      </c>
      <c r="N143" s="221" t="s">
        <v>43</v>
      </c>
      <c r="O143" s="90"/>
      <c r="P143" s="222">
        <f>O143*H143</f>
        <v>0</v>
      </c>
      <c r="Q143" s="222">
        <v>0</v>
      </c>
      <c r="R143" s="222">
        <f>Q143*H143</f>
        <v>0</v>
      </c>
      <c r="S143" s="222">
        <v>0</v>
      </c>
      <c r="T143" s="223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24" t="s">
        <v>128</v>
      </c>
      <c r="AT143" s="224" t="s">
        <v>123</v>
      </c>
      <c r="AU143" s="224" t="s">
        <v>87</v>
      </c>
      <c r="AY143" s="16" t="s">
        <v>121</v>
      </c>
      <c r="BE143" s="225">
        <f>IF(N143="základní",J143,0)</f>
        <v>0</v>
      </c>
      <c r="BF143" s="225">
        <f>IF(N143="snížená",J143,0)</f>
        <v>0</v>
      </c>
      <c r="BG143" s="225">
        <f>IF(N143="zákl. přenesená",J143,0)</f>
        <v>0</v>
      </c>
      <c r="BH143" s="225">
        <f>IF(N143="sníž. přenesená",J143,0)</f>
        <v>0</v>
      </c>
      <c r="BI143" s="225">
        <f>IF(N143="nulová",J143,0)</f>
        <v>0</v>
      </c>
      <c r="BJ143" s="16" t="s">
        <v>85</v>
      </c>
      <c r="BK143" s="225">
        <f>ROUND(I143*H143,2)</f>
        <v>0</v>
      </c>
      <c r="BL143" s="16" t="s">
        <v>128</v>
      </c>
      <c r="BM143" s="224" t="s">
        <v>151</v>
      </c>
    </row>
    <row r="144" s="2" customFormat="1">
      <c r="A144" s="37"/>
      <c r="B144" s="38"/>
      <c r="C144" s="39"/>
      <c r="D144" s="226" t="s">
        <v>130</v>
      </c>
      <c r="E144" s="39"/>
      <c r="F144" s="227" t="s">
        <v>150</v>
      </c>
      <c r="G144" s="39"/>
      <c r="H144" s="39"/>
      <c r="I144" s="228"/>
      <c r="J144" s="39"/>
      <c r="K144" s="39"/>
      <c r="L144" s="43"/>
      <c r="M144" s="229"/>
      <c r="N144" s="230"/>
      <c r="O144" s="90"/>
      <c r="P144" s="90"/>
      <c r="Q144" s="90"/>
      <c r="R144" s="90"/>
      <c r="S144" s="90"/>
      <c r="T144" s="91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130</v>
      </c>
      <c r="AU144" s="16" t="s">
        <v>87</v>
      </c>
    </row>
    <row r="145" s="2" customFormat="1">
      <c r="A145" s="37"/>
      <c r="B145" s="38"/>
      <c r="C145" s="39"/>
      <c r="D145" s="226" t="s">
        <v>131</v>
      </c>
      <c r="E145" s="39"/>
      <c r="F145" s="231" t="s">
        <v>152</v>
      </c>
      <c r="G145" s="39"/>
      <c r="H145" s="39"/>
      <c r="I145" s="228"/>
      <c r="J145" s="39"/>
      <c r="K145" s="39"/>
      <c r="L145" s="43"/>
      <c r="M145" s="229"/>
      <c r="N145" s="230"/>
      <c r="O145" s="90"/>
      <c r="P145" s="90"/>
      <c r="Q145" s="90"/>
      <c r="R145" s="90"/>
      <c r="S145" s="90"/>
      <c r="T145" s="91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131</v>
      </c>
      <c r="AU145" s="16" t="s">
        <v>87</v>
      </c>
    </row>
    <row r="146" s="2" customFormat="1">
      <c r="A146" s="37"/>
      <c r="B146" s="38"/>
      <c r="C146" s="39"/>
      <c r="D146" s="226" t="s">
        <v>133</v>
      </c>
      <c r="E146" s="39"/>
      <c r="F146" s="231" t="s">
        <v>153</v>
      </c>
      <c r="G146" s="39"/>
      <c r="H146" s="39"/>
      <c r="I146" s="228"/>
      <c r="J146" s="39"/>
      <c r="K146" s="39"/>
      <c r="L146" s="43"/>
      <c r="M146" s="229"/>
      <c r="N146" s="230"/>
      <c r="O146" s="90"/>
      <c r="P146" s="90"/>
      <c r="Q146" s="90"/>
      <c r="R146" s="90"/>
      <c r="S146" s="90"/>
      <c r="T146" s="91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133</v>
      </c>
      <c r="AU146" s="16" t="s">
        <v>87</v>
      </c>
    </row>
    <row r="147" s="12" customFormat="1" ht="22.8" customHeight="1">
      <c r="A147" s="12"/>
      <c r="B147" s="197"/>
      <c r="C147" s="198"/>
      <c r="D147" s="199" t="s">
        <v>77</v>
      </c>
      <c r="E147" s="211" t="s">
        <v>148</v>
      </c>
      <c r="F147" s="211" t="s">
        <v>154</v>
      </c>
      <c r="G147" s="198"/>
      <c r="H147" s="198"/>
      <c r="I147" s="201"/>
      <c r="J147" s="212">
        <f>BK147</f>
        <v>0</v>
      </c>
      <c r="K147" s="198"/>
      <c r="L147" s="203"/>
      <c r="M147" s="204"/>
      <c r="N147" s="205"/>
      <c r="O147" s="205"/>
      <c r="P147" s="206">
        <f>SUM(P148:P155)</f>
        <v>0</v>
      </c>
      <c r="Q147" s="205"/>
      <c r="R147" s="206">
        <f>SUM(R148:R155)</f>
        <v>0</v>
      </c>
      <c r="S147" s="205"/>
      <c r="T147" s="207">
        <f>SUM(T148:T155)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08" t="s">
        <v>85</v>
      </c>
      <c r="AT147" s="209" t="s">
        <v>77</v>
      </c>
      <c r="AU147" s="209" t="s">
        <v>85</v>
      </c>
      <c r="AY147" s="208" t="s">
        <v>121</v>
      </c>
      <c r="BK147" s="210">
        <f>SUM(BK148:BK155)</f>
        <v>0</v>
      </c>
    </row>
    <row r="148" s="2" customFormat="1" ht="21.75" customHeight="1">
      <c r="A148" s="37"/>
      <c r="B148" s="38"/>
      <c r="C148" s="213" t="s">
        <v>155</v>
      </c>
      <c r="D148" s="213" t="s">
        <v>123</v>
      </c>
      <c r="E148" s="214" t="s">
        <v>156</v>
      </c>
      <c r="F148" s="215" t="s">
        <v>157</v>
      </c>
      <c r="G148" s="216" t="s">
        <v>126</v>
      </c>
      <c r="H148" s="217">
        <v>2</v>
      </c>
      <c r="I148" s="218"/>
      <c r="J148" s="219">
        <f>ROUND(I148*H148,2)</f>
        <v>0</v>
      </c>
      <c r="K148" s="215" t="s">
        <v>127</v>
      </c>
      <c r="L148" s="43"/>
      <c r="M148" s="220" t="s">
        <v>1</v>
      </c>
      <c r="N148" s="221" t="s">
        <v>43</v>
      </c>
      <c r="O148" s="90"/>
      <c r="P148" s="222">
        <f>O148*H148</f>
        <v>0</v>
      </c>
      <c r="Q148" s="222">
        <v>0</v>
      </c>
      <c r="R148" s="222">
        <f>Q148*H148</f>
        <v>0</v>
      </c>
      <c r="S148" s="222">
        <v>0</v>
      </c>
      <c r="T148" s="223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24" t="s">
        <v>128</v>
      </c>
      <c r="AT148" s="224" t="s">
        <v>123</v>
      </c>
      <c r="AU148" s="224" t="s">
        <v>87</v>
      </c>
      <c r="AY148" s="16" t="s">
        <v>121</v>
      </c>
      <c r="BE148" s="225">
        <f>IF(N148="základní",J148,0)</f>
        <v>0</v>
      </c>
      <c r="BF148" s="225">
        <f>IF(N148="snížená",J148,0)</f>
        <v>0</v>
      </c>
      <c r="BG148" s="225">
        <f>IF(N148="zákl. přenesená",J148,0)</f>
        <v>0</v>
      </c>
      <c r="BH148" s="225">
        <f>IF(N148="sníž. přenesená",J148,0)</f>
        <v>0</v>
      </c>
      <c r="BI148" s="225">
        <f>IF(N148="nulová",J148,0)</f>
        <v>0</v>
      </c>
      <c r="BJ148" s="16" t="s">
        <v>85</v>
      </c>
      <c r="BK148" s="225">
        <f>ROUND(I148*H148,2)</f>
        <v>0</v>
      </c>
      <c r="BL148" s="16" t="s">
        <v>128</v>
      </c>
      <c r="BM148" s="224" t="s">
        <v>158</v>
      </c>
    </row>
    <row r="149" s="2" customFormat="1">
      <c r="A149" s="37"/>
      <c r="B149" s="38"/>
      <c r="C149" s="39"/>
      <c r="D149" s="226" t="s">
        <v>130</v>
      </c>
      <c r="E149" s="39"/>
      <c r="F149" s="227" t="s">
        <v>157</v>
      </c>
      <c r="G149" s="39"/>
      <c r="H149" s="39"/>
      <c r="I149" s="228"/>
      <c r="J149" s="39"/>
      <c r="K149" s="39"/>
      <c r="L149" s="43"/>
      <c r="M149" s="229"/>
      <c r="N149" s="230"/>
      <c r="O149" s="90"/>
      <c r="P149" s="90"/>
      <c r="Q149" s="90"/>
      <c r="R149" s="90"/>
      <c r="S149" s="90"/>
      <c r="T149" s="91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130</v>
      </c>
      <c r="AU149" s="16" t="s">
        <v>87</v>
      </c>
    </row>
    <row r="150" s="2" customFormat="1">
      <c r="A150" s="37"/>
      <c r="B150" s="38"/>
      <c r="C150" s="39"/>
      <c r="D150" s="226" t="s">
        <v>131</v>
      </c>
      <c r="E150" s="39"/>
      <c r="F150" s="231" t="s">
        <v>159</v>
      </c>
      <c r="G150" s="39"/>
      <c r="H150" s="39"/>
      <c r="I150" s="228"/>
      <c r="J150" s="39"/>
      <c r="K150" s="39"/>
      <c r="L150" s="43"/>
      <c r="M150" s="229"/>
      <c r="N150" s="230"/>
      <c r="O150" s="90"/>
      <c r="P150" s="90"/>
      <c r="Q150" s="90"/>
      <c r="R150" s="90"/>
      <c r="S150" s="90"/>
      <c r="T150" s="91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131</v>
      </c>
      <c r="AU150" s="16" t="s">
        <v>87</v>
      </c>
    </row>
    <row r="151" s="2" customFormat="1">
      <c r="A151" s="37"/>
      <c r="B151" s="38"/>
      <c r="C151" s="39"/>
      <c r="D151" s="226" t="s">
        <v>133</v>
      </c>
      <c r="E151" s="39"/>
      <c r="F151" s="231" t="s">
        <v>153</v>
      </c>
      <c r="G151" s="39"/>
      <c r="H151" s="39"/>
      <c r="I151" s="228"/>
      <c r="J151" s="39"/>
      <c r="K151" s="39"/>
      <c r="L151" s="43"/>
      <c r="M151" s="229"/>
      <c r="N151" s="230"/>
      <c r="O151" s="90"/>
      <c r="P151" s="90"/>
      <c r="Q151" s="90"/>
      <c r="R151" s="90"/>
      <c r="S151" s="90"/>
      <c r="T151" s="91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133</v>
      </c>
      <c r="AU151" s="16" t="s">
        <v>87</v>
      </c>
    </row>
    <row r="152" s="2" customFormat="1" ht="24.15" customHeight="1">
      <c r="A152" s="37"/>
      <c r="B152" s="38"/>
      <c r="C152" s="213" t="s">
        <v>160</v>
      </c>
      <c r="D152" s="213" t="s">
        <v>123</v>
      </c>
      <c r="E152" s="214" t="s">
        <v>161</v>
      </c>
      <c r="F152" s="215" t="s">
        <v>162</v>
      </c>
      <c r="G152" s="216" t="s">
        <v>163</v>
      </c>
      <c r="H152" s="217">
        <v>3</v>
      </c>
      <c r="I152" s="218"/>
      <c r="J152" s="219">
        <f>ROUND(I152*H152,2)</f>
        <v>0</v>
      </c>
      <c r="K152" s="215" t="s">
        <v>127</v>
      </c>
      <c r="L152" s="43"/>
      <c r="M152" s="220" t="s">
        <v>1</v>
      </c>
      <c r="N152" s="221" t="s">
        <v>43</v>
      </c>
      <c r="O152" s="90"/>
      <c r="P152" s="222">
        <f>O152*H152</f>
        <v>0</v>
      </c>
      <c r="Q152" s="222">
        <v>0</v>
      </c>
      <c r="R152" s="222">
        <f>Q152*H152</f>
        <v>0</v>
      </c>
      <c r="S152" s="222">
        <v>0</v>
      </c>
      <c r="T152" s="223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24" t="s">
        <v>128</v>
      </c>
      <c r="AT152" s="224" t="s">
        <v>123</v>
      </c>
      <c r="AU152" s="224" t="s">
        <v>87</v>
      </c>
      <c r="AY152" s="16" t="s">
        <v>121</v>
      </c>
      <c r="BE152" s="225">
        <f>IF(N152="základní",J152,0)</f>
        <v>0</v>
      </c>
      <c r="BF152" s="225">
        <f>IF(N152="snížená",J152,0)</f>
        <v>0</v>
      </c>
      <c r="BG152" s="225">
        <f>IF(N152="zákl. přenesená",J152,0)</f>
        <v>0</v>
      </c>
      <c r="BH152" s="225">
        <f>IF(N152="sníž. přenesená",J152,0)</f>
        <v>0</v>
      </c>
      <c r="BI152" s="225">
        <f>IF(N152="nulová",J152,0)</f>
        <v>0</v>
      </c>
      <c r="BJ152" s="16" t="s">
        <v>85</v>
      </c>
      <c r="BK152" s="225">
        <f>ROUND(I152*H152,2)</f>
        <v>0</v>
      </c>
      <c r="BL152" s="16" t="s">
        <v>128</v>
      </c>
      <c r="BM152" s="224" t="s">
        <v>164</v>
      </c>
    </row>
    <row r="153" s="2" customFormat="1">
      <c r="A153" s="37"/>
      <c r="B153" s="38"/>
      <c r="C153" s="39"/>
      <c r="D153" s="226" t="s">
        <v>130</v>
      </c>
      <c r="E153" s="39"/>
      <c r="F153" s="227" t="s">
        <v>162</v>
      </c>
      <c r="G153" s="39"/>
      <c r="H153" s="39"/>
      <c r="I153" s="228"/>
      <c r="J153" s="39"/>
      <c r="K153" s="39"/>
      <c r="L153" s="43"/>
      <c r="M153" s="229"/>
      <c r="N153" s="230"/>
      <c r="O153" s="90"/>
      <c r="P153" s="90"/>
      <c r="Q153" s="90"/>
      <c r="R153" s="90"/>
      <c r="S153" s="90"/>
      <c r="T153" s="91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130</v>
      </c>
      <c r="AU153" s="16" t="s">
        <v>87</v>
      </c>
    </row>
    <row r="154" s="2" customFormat="1">
      <c r="A154" s="37"/>
      <c r="B154" s="38"/>
      <c r="C154" s="39"/>
      <c r="D154" s="226" t="s">
        <v>131</v>
      </c>
      <c r="E154" s="39"/>
      <c r="F154" s="231" t="s">
        <v>165</v>
      </c>
      <c r="G154" s="39"/>
      <c r="H154" s="39"/>
      <c r="I154" s="228"/>
      <c r="J154" s="39"/>
      <c r="K154" s="39"/>
      <c r="L154" s="43"/>
      <c r="M154" s="229"/>
      <c r="N154" s="230"/>
      <c r="O154" s="90"/>
      <c r="P154" s="90"/>
      <c r="Q154" s="90"/>
      <c r="R154" s="90"/>
      <c r="S154" s="90"/>
      <c r="T154" s="91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131</v>
      </c>
      <c r="AU154" s="16" t="s">
        <v>87</v>
      </c>
    </row>
    <row r="155" s="2" customFormat="1">
      <c r="A155" s="37"/>
      <c r="B155" s="38"/>
      <c r="C155" s="39"/>
      <c r="D155" s="226" t="s">
        <v>133</v>
      </c>
      <c r="E155" s="39"/>
      <c r="F155" s="231" t="s">
        <v>153</v>
      </c>
      <c r="G155" s="39"/>
      <c r="H155" s="39"/>
      <c r="I155" s="228"/>
      <c r="J155" s="39"/>
      <c r="K155" s="39"/>
      <c r="L155" s="43"/>
      <c r="M155" s="229"/>
      <c r="N155" s="230"/>
      <c r="O155" s="90"/>
      <c r="P155" s="90"/>
      <c r="Q155" s="90"/>
      <c r="R155" s="90"/>
      <c r="S155" s="90"/>
      <c r="T155" s="91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133</v>
      </c>
      <c r="AU155" s="16" t="s">
        <v>87</v>
      </c>
    </row>
    <row r="156" s="12" customFormat="1" ht="22.8" customHeight="1">
      <c r="A156" s="12"/>
      <c r="B156" s="197"/>
      <c r="C156" s="198"/>
      <c r="D156" s="199" t="s">
        <v>77</v>
      </c>
      <c r="E156" s="211" t="s">
        <v>166</v>
      </c>
      <c r="F156" s="211" t="s">
        <v>167</v>
      </c>
      <c r="G156" s="198"/>
      <c r="H156" s="198"/>
      <c r="I156" s="201"/>
      <c r="J156" s="212">
        <f>BK156</f>
        <v>0</v>
      </c>
      <c r="K156" s="198"/>
      <c r="L156" s="203"/>
      <c r="M156" s="204"/>
      <c r="N156" s="205"/>
      <c r="O156" s="205"/>
      <c r="P156" s="206">
        <f>SUM(P157:P166)</f>
        <v>0</v>
      </c>
      <c r="Q156" s="205"/>
      <c r="R156" s="206">
        <f>SUM(R157:R166)</f>
        <v>0</v>
      </c>
      <c r="S156" s="205"/>
      <c r="T156" s="207">
        <f>SUM(T157:T166)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08" t="s">
        <v>85</v>
      </c>
      <c r="AT156" s="209" t="s">
        <v>77</v>
      </c>
      <c r="AU156" s="209" t="s">
        <v>85</v>
      </c>
      <c r="AY156" s="208" t="s">
        <v>121</v>
      </c>
      <c r="BK156" s="210">
        <f>SUM(BK157:BK166)</f>
        <v>0</v>
      </c>
    </row>
    <row r="157" s="2" customFormat="1" ht="16.5" customHeight="1">
      <c r="A157" s="37"/>
      <c r="B157" s="38"/>
      <c r="C157" s="213" t="s">
        <v>166</v>
      </c>
      <c r="D157" s="213" t="s">
        <v>123</v>
      </c>
      <c r="E157" s="214" t="s">
        <v>168</v>
      </c>
      <c r="F157" s="215" t="s">
        <v>169</v>
      </c>
      <c r="G157" s="216" t="s">
        <v>170</v>
      </c>
      <c r="H157" s="217">
        <v>105</v>
      </c>
      <c r="I157" s="218"/>
      <c r="J157" s="219">
        <f>ROUND(I157*H157,2)</f>
        <v>0</v>
      </c>
      <c r="K157" s="215" t="s">
        <v>127</v>
      </c>
      <c r="L157" s="43"/>
      <c r="M157" s="220" t="s">
        <v>1</v>
      </c>
      <c r="N157" s="221" t="s">
        <v>43</v>
      </c>
      <c r="O157" s="90"/>
      <c r="P157" s="222">
        <f>O157*H157</f>
        <v>0</v>
      </c>
      <c r="Q157" s="222">
        <v>0</v>
      </c>
      <c r="R157" s="222">
        <f>Q157*H157</f>
        <v>0</v>
      </c>
      <c r="S157" s="222">
        <v>0</v>
      </c>
      <c r="T157" s="223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24" t="s">
        <v>128</v>
      </c>
      <c r="AT157" s="224" t="s">
        <v>123</v>
      </c>
      <c r="AU157" s="224" t="s">
        <v>87</v>
      </c>
      <c r="AY157" s="16" t="s">
        <v>121</v>
      </c>
      <c r="BE157" s="225">
        <f>IF(N157="základní",J157,0)</f>
        <v>0</v>
      </c>
      <c r="BF157" s="225">
        <f>IF(N157="snížená",J157,0)</f>
        <v>0</v>
      </c>
      <c r="BG157" s="225">
        <f>IF(N157="zákl. přenesená",J157,0)</f>
        <v>0</v>
      </c>
      <c r="BH157" s="225">
        <f>IF(N157="sníž. přenesená",J157,0)</f>
        <v>0</v>
      </c>
      <c r="BI157" s="225">
        <f>IF(N157="nulová",J157,0)</f>
        <v>0</v>
      </c>
      <c r="BJ157" s="16" t="s">
        <v>85</v>
      </c>
      <c r="BK157" s="225">
        <f>ROUND(I157*H157,2)</f>
        <v>0</v>
      </c>
      <c r="BL157" s="16" t="s">
        <v>128</v>
      </c>
      <c r="BM157" s="224" t="s">
        <v>171</v>
      </c>
    </row>
    <row r="158" s="2" customFormat="1">
      <c r="A158" s="37"/>
      <c r="B158" s="38"/>
      <c r="C158" s="39"/>
      <c r="D158" s="226" t="s">
        <v>130</v>
      </c>
      <c r="E158" s="39"/>
      <c r="F158" s="227" t="s">
        <v>169</v>
      </c>
      <c r="G158" s="39"/>
      <c r="H158" s="39"/>
      <c r="I158" s="228"/>
      <c r="J158" s="39"/>
      <c r="K158" s="39"/>
      <c r="L158" s="43"/>
      <c r="M158" s="229"/>
      <c r="N158" s="230"/>
      <c r="O158" s="90"/>
      <c r="P158" s="90"/>
      <c r="Q158" s="90"/>
      <c r="R158" s="90"/>
      <c r="S158" s="90"/>
      <c r="T158" s="91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130</v>
      </c>
      <c r="AU158" s="16" t="s">
        <v>87</v>
      </c>
    </row>
    <row r="159" s="2" customFormat="1">
      <c r="A159" s="37"/>
      <c r="B159" s="38"/>
      <c r="C159" s="39"/>
      <c r="D159" s="226" t="s">
        <v>131</v>
      </c>
      <c r="E159" s="39"/>
      <c r="F159" s="231" t="s">
        <v>172</v>
      </c>
      <c r="G159" s="39"/>
      <c r="H159" s="39"/>
      <c r="I159" s="228"/>
      <c r="J159" s="39"/>
      <c r="K159" s="39"/>
      <c r="L159" s="43"/>
      <c r="M159" s="229"/>
      <c r="N159" s="230"/>
      <c r="O159" s="90"/>
      <c r="P159" s="90"/>
      <c r="Q159" s="90"/>
      <c r="R159" s="90"/>
      <c r="S159" s="90"/>
      <c r="T159" s="91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131</v>
      </c>
      <c r="AU159" s="16" t="s">
        <v>87</v>
      </c>
    </row>
    <row r="160" s="13" customFormat="1">
      <c r="A160" s="13"/>
      <c r="B160" s="232"/>
      <c r="C160" s="233"/>
      <c r="D160" s="226" t="s">
        <v>173</v>
      </c>
      <c r="E160" s="234" t="s">
        <v>1</v>
      </c>
      <c r="F160" s="235" t="s">
        <v>174</v>
      </c>
      <c r="G160" s="233"/>
      <c r="H160" s="236">
        <v>35</v>
      </c>
      <c r="I160" s="237"/>
      <c r="J160" s="233"/>
      <c r="K160" s="233"/>
      <c r="L160" s="238"/>
      <c r="M160" s="239"/>
      <c r="N160" s="240"/>
      <c r="O160" s="240"/>
      <c r="P160" s="240"/>
      <c r="Q160" s="240"/>
      <c r="R160" s="240"/>
      <c r="S160" s="240"/>
      <c r="T160" s="24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2" t="s">
        <v>173</v>
      </c>
      <c r="AU160" s="242" t="s">
        <v>87</v>
      </c>
      <c r="AV160" s="13" t="s">
        <v>87</v>
      </c>
      <c r="AW160" s="13" t="s">
        <v>34</v>
      </c>
      <c r="AX160" s="13" t="s">
        <v>78</v>
      </c>
      <c r="AY160" s="242" t="s">
        <v>121</v>
      </c>
    </row>
    <row r="161" s="13" customFormat="1">
      <c r="A161" s="13"/>
      <c r="B161" s="232"/>
      <c r="C161" s="233"/>
      <c r="D161" s="226" t="s">
        <v>173</v>
      </c>
      <c r="E161" s="234" t="s">
        <v>1</v>
      </c>
      <c r="F161" s="235" t="s">
        <v>175</v>
      </c>
      <c r="G161" s="233"/>
      <c r="H161" s="236">
        <v>35</v>
      </c>
      <c r="I161" s="237"/>
      <c r="J161" s="233"/>
      <c r="K161" s="233"/>
      <c r="L161" s="238"/>
      <c r="M161" s="239"/>
      <c r="N161" s="240"/>
      <c r="O161" s="240"/>
      <c r="P161" s="240"/>
      <c r="Q161" s="240"/>
      <c r="R161" s="240"/>
      <c r="S161" s="240"/>
      <c r="T161" s="24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2" t="s">
        <v>173</v>
      </c>
      <c r="AU161" s="242" t="s">
        <v>87</v>
      </c>
      <c r="AV161" s="13" t="s">
        <v>87</v>
      </c>
      <c r="AW161" s="13" t="s">
        <v>34</v>
      </c>
      <c r="AX161" s="13" t="s">
        <v>78</v>
      </c>
      <c r="AY161" s="242" t="s">
        <v>121</v>
      </c>
    </row>
    <row r="162" s="13" customFormat="1">
      <c r="A162" s="13"/>
      <c r="B162" s="232"/>
      <c r="C162" s="233"/>
      <c r="D162" s="226" t="s">
        <v>173</v>
      </c>
      <c r="E162" s="234" t="s">
        <v>1</v>
      </c>
      <c r="F162" s="235" t="s">
        <v>176</v>
      </c>
      <c r="G162" s="233"/>
      <c r="H162" s="236">
        <v>35</v>
      </c>
      <c r="I162" s="237"/>
      <c r="J162" s="233"/>
      <c r="K162" s="233"/>
      <c r="L162" s="238"/>
      <c r="M162" s="239"/>
      <c r="N162" s="240"/>
      <c r="O162" s="240"/>
      <c r="P162" s="240"/>
      <c r="Q162" s="240"/>
      <c r="R162" s="240"/>
      <c r="S162" s="240"/>
      <c r="T162" s="24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2" t="s">
        <v>173</v>
      </c>
      <c r="AU162" s="242" t="s">
        <v>87</v>
      </c>
      <c r="AV162" s="13" t="s">
        <v>87</v>
      </c>
      <c r="AW162" s="13" t="s">
        <v>34</v>
      </c>
      <c r="AX162" s="13" t="s">
        <v>78</v>
      </c>
      <c r="AY162" s="242" t="s">
        <v>121</v>
      </c>
    </row>
    <row r="163" s="14" customFormat="1">
      <c r="A163" s="14"/>
      <c r="B163" s="243"/>
      <c r="C163" s="244"/>
      <c r="D163" s="226" t="s">
        <v>173</v>
      </c>
      <c r="E163" s="245" t="s">
        <v>1</v>
      </c>
      <c r="F163" s="246" t="s">
        <v>177</v>
      </c>
      <c r="G163" s="244"/>
      <c r="H163" s="247">
        <v>105</v>
      </c>
      <c r="I163" s="248"/>
      <c r="J163" s="244"/>
      <c r="K163" s="244"/>
      <c r="L163" s="249"/>
      <c r="M163" s="250"/>
      <c r="N163" s="251"/>
      <c r="O163" s="251"/>
      <c r="P163" s="251"/>
      <c r="Q163" s="251"/>
      <c r="R163" s="251"/>
      <c r="S163" s="251"/>
      <c r="T163" s="252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3" t="s">
        <v>173</v>
      </c>
      <c r="AU163" s="253" t="s">
        <v>87</v>
      </c>
      <c r="AV163" s="14" t="s">
        <v>128</v>
      </c>
      <c r="AW163" s="14" t="s">
        <v>34</v>
      </c>
      <c r="AX163" s="14" t="s">
        <v>85</v>
      </c>
      <c r="AY163" s="253" t="s">
        <v>121</v>
      </c>
    </row>
    <row r="164" s="2" customFormat="1" ht="16.5" customHeight="1">
      <c r="A164" s="37"/>
      <c r="B164" s="38"/>
      <c r="C164" s="213" t="s">
        <v>178</v>
      </c>
      <c r="D164" s="213" t="s">
        <v>123</v>
      </c>
      <c r="E164" s="214" t="s">
        <v>179</v>
      </c>
      <c r="F164" s="215" t="s">
        <v>180</v>
      </c>
      <c r="G164" s="216" t="s">
        <v>170</v>
      </c>
      <c r="H164" s="217">
        <v>18</v>
      </c>
      <c r="I164" s="218"/>
      <c r="J164" s="219">
        <f>ROUND(I164*H164,2)</f>
        <v>0</v>
      </c>
      <c r="K164" s="215" t="s">
        <v>127</v>
      </c>
      <c r="L164" s="43"/>
      <c r="M164" s="220" t="s">
        <v>1</v>
      </c>
      <c r="N164" s="221" t="s">
        <v>43</v>
      </c>
      <c r="O164" s="90"/>
      <c r="P164" s="222">
        <f>O164*H164</f>
        <v>0</v>
      </c>
      <c r="Q164" s="222">
        <v>0</v>
      </c>
      <c r="R164" s="222">
        <f>Q164*H164</f>
        <v>0</v>
      </c>
      <c r="S164" s="222">
        <v>0</v>
      </c>
      <c r="T164" s="223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24" t="s">
        <v>128</v>
      </c>
      <c r="AT164" s="224" t="s">
        <v>123</v>
      </c>
      <c r="AU164" s="224" t="s">
        <v>87</v>
      </c>
      <c r="AY164" s="16" t="s">
        <v>121</v>
      </c>
      <c r="BE164" s="225">
        <f>IF(N164="základní",J164,0)</f>
        <v>0</v>
      </c>
      <c r="BF164" s="225">
        <f>IF(N164="snížená",J164,0)</f>
        <v>0</v>
      </c>
      <c r="BG164" s="225">
        <f>IF(N164="zákl. přenesená",J164,0)</f>
        <v>0</v>
      </c>
      <c r="BH164" s="225">
        <f>IF(N164="sníž. přenesená",J164,0)</f>
        <v>0</v>
      </c>
      <c r="BI164" s="225">
        <f>IF(N164="nulová",J164,0)</f>
        <v>0</v>
      </c>
      <c r="BJ164" s="16" t="s">
        <v>85</v>
      </c>
      <c r="BK164" s="225">
        <f>ROUND(I164*H164,2)</f>
        <v>0</v>
      </c>
      <c r="BL164" s="16" t="s">
        <v>128</v>
      </c>
      <c r="BM164" s="224" t="s">
        <v>181</v>
      </c>
    </row>
    <row r="165" s="2" customFormat="1">
      <c r="A165" s="37"/>
      <c r="B165" s="38"/>
      <c r="C165" s="39"/>
      <c r="D165" s="226" t="s">
        <v>130</v>
      </c>
      <c r="E165" s="39"/>
      <c r="F165" s="227" t="s">
        <v>180</v>
      </c>
      <c r="G165" s="39"/>
      <c r="H165" s="39"/>
      <c r="I165" s="228"/>
      <c r="J165" s="39"/>
      <c r="K165" s="39"/>
      <c r="L165" s="43"/>
      <c r="M165" s="229"/>
      <c r="N165" s="230"/>
      <c r="O165" s="90"/>
      <c r="P165" s="90"/>
      <c r="Q165" s="90"/>
      <c r="R165" s="90"/>
      <c r="S165" s="90"/>
      <c r="T165" s="91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130</v>
      </c>
      <c r="AU165" s="16" t="s">
        <v>87</v>
      </c>
    </row>
    <row r="166" s="2" customFormat="1">
      <c r="A166" s="37"/>
      <c r="B166" s="38"/>
      <c r="C166" s="39"/>
      <c r="D166" s="226" t="s">
        <v>131</v>
      </c>
      <c r="E166" s="39"/>
      <c r="F166" s="231" t="s">
        <v>182</v>
      </c>
      <c r="G166" s="39"/>
      <c r="H166" s="39"/>
      <c r="I166" s="228"/>
      <c r="J166" s="39"/>
      <c r="K166" s="39"/>
      <c r="L166" s="43"/>
      <c r="M166" s="229"/>
      <c r="N166" s="230"/>
      <c r="O166" s="90"/>
      <c r="P166" s="90"/>
      <c r="Q166" s="90"/>
      <c r="R166" s="90"/>
      <c r="S166" s="90"/>
      <c r="T166" s="91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131</v>
      </c>
      <c r="AU166" s="16" t="s">
        <v>87</v>
      </c>
    </row>
    <row r="167" s="12" customFormat="1" ht="22.8" customHeight="1">
      <c r="A167" s="12"/>
      <c r="B167" s="197"/>
      <c r="C167" s="198"/>
      <c r="D167" s="199" t="s">
        <v>77</v>
      </c>
      <c r="E167" s="211" t="s">
        <v>178</v>
      </c>
      <c r="F167" s="211" t="s">
        <v>183</v>
      </c>
      <c r="G167" s="198"/>
      <c r="H167" s="198"/>
      <c r="I167" s="201"/>
      <c r="J167" s="212">
        <f>BK167</f>
        <v>0</v>
      </c>
      <c r="K167" s="198"/>
      <c r="L167" s="203"/>
      <c r="M167" s="204"/>
      <c r="N167" s="205"/>
      <c r="O167" s="205"/>
      <c r="P167" s="206">
        <f>SUM(P168:P171)</f>
        <v>0</v>
      </c>
      <c r="Q167" s="205"/>
      <c r="R167" s="206">
        <f>SUM(R168:R171)</f>
        <v>0</v>
      </c>
      <c r="S167" s="205"/>
      <c r="T167" s="207">
        <f>SUM(T168:T171)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08" t="s">
        <v>85</v>
      </c>
      <c r="AT167" s="209" t="s">
        <v>77</v>
      </c>
      <c r="AU167" s="209" t="s">
        <v>85</v>
      </c>
      <c r="AY167" s="208" t="s">
        <v>121</v>
      </c>
      <c r="BK167" s="210">
        <f>SUM(BK168:BK171)</f>
        <v>0</v>
      </c>
    </row>
    <row r="168" s="2" customFormat="1" ht="24.15" customHeight="1">
      <c r="A168" s="37"/>
      <c r="B168" s="38"/>
      <c r="C168" s="213" t="s">
        <v>184</v>
      </c>
      <c r="D168" s="213" t="s">
        <v>123</v>
      </c>
      <c r="E168" s="214" t="s">
        <v>185</v>
      </c>
      <c r="F168" s="215" t="s">
        <v>186</v>
      </c>
      <c r="G168" s="216" t="s">
        <v>163</v>
      </c>
      <c r="H168" s="217">
        <v>7.2000000000000002</v>
      </c>
      <c r="I168" s="218"/>
      <c r="J168" s="219">
        <f>ROUND(I168*H168,2)</f>
        <v>0</v>
      </c>
      <c r="K168" s="215" t="s">
        <v>127</v>
      </c>
      <c r="L168" s="43"/>
      <c r="M168" s="220" t="s">
        <v>1</v>
      </c>
      <c r="N168" s="221" t="s">
        <v>43</v>
      </c>
      <c r="O168" s="90"/>
      <c r="P168" s="222">
        <f>O168*H168</f>
        <v>0</v>
      </c>
      <c r="Q168" s="222">
        <v>0</v>
      </c>
      <c r="R168" s="222">
        <f>Q168*H168</f>
        <v>0</v>
      </c>
      <c r="S168" s="222">
        <v>0</v>
      </c>
      <c r="T168" s="223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24" t="s">
        <v>128</v>
      </c>
      <c r="AT168" s="224" t="s">
        <v>123</v>
      </c>
      <c r="AU168" s="224" t="s">
        <v>87</v>
      </c>
      <c r="AY168" s="16" t="s">
        <v>121</v>
      </c>
      <c r="BE168" s="225">
        <f>IF(N168="základní",J168,0)</f>
        <v>0</v>
      </c>
      <c r="BF168" s="225">
        <f>IF(N168="snížená",J168,0)</f>
        <v>0</v>
      </c>
      <c r="BG168" s="225">
        <f>IF(N168="zákl. přenesená",J168,0)</f>
        <v>0</v>
      </c>
      <c r="BH168" s="225">
        <f>IF(N168="sníž. přenesená",J168,0)</f>
        <v>0</v>
      </c>
      <c r="BI168" s="225">
        <f>IF(N168="nulová",J168,0)</f>
        <v>0</v>
      </c>
      <c r="BJ168" s="16" t="s">
        <v>85</v>
      </c>
      <c r="BK168" s="225">
        <f>ROUND(I168*H168,2)</f>
        <v>0</v>
      </c>
      <c r="BL168" s="16" t="s">
        <v>128</v>
      </c>
      <c r="BM168" s="224" t="s">
        <v>187</v>
      </c>
    </row>
    <row r="169" s="2" customFormat="1">
      <c r="A169" s="37"/>
      <c r="B169" s="38"/>
      <c r="C169" s="39"/>
      <c r="D169" s="226" t="s">
        <v>130</v>
      </c>
      <c r="E169" s="39"/>
      <c r="F169" s="227" t="s">
        <v>186</v>
      </c>
      <c r="G169" s="39"/>
      <c r="H169" s="39"/>
      <c r="I169" s="228"/>
      <c r="J169" s="39"/>
      <c r="K169" s="39"/>
      <c r="L169" s="43"/>
      <c r="M169" s="229"/>
      <c r="N169" s="230"/>
      <c r="O169" s="90"/>
      <c r="P169" s="90"/>
      <c r="Q169" s="90"/>
      <c r="R169" s="90"/>
      <c r="S169" s="90"/>
      <c r="T169" s="91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130</v>
      </c>
      <c r="AU169" s="16" t="s">
        <v>87</v>
      </c>
    </row>
    <row r="170" s="2" customFormat="1">
      <c r="A170" s="37"/>
      <c r="B170" s="38"/>
      <c r="C170" s="39"/>
      <c r="D170" s="226" t="s">
        <v>131</v>
      </c>
      <c r="E170" s="39"/>
      <c r="F170" s="231" t="s">
        <v>188</v>
      </c>
      <c r="G170" s="39"/>
      <c r="H170" s="39"/>
      <c r="I170" s="228"/>
      <c r="J170" s="39"/>
      <c r="K170" s="39"/>
      <c r="L170" s="43"/>
      <c r="M170" s="229"/>
      <c r="N170" s="230"/>
      <c r="O170" s="90"/>
      <c r="P170" s="90"/>
      <c r="Q170" s="90"/>
      <c r="R170" s="90"/>
      <c r="S170" s="90"/>
      <c r="T170" s="91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131</v>
      </c>
      <c r="AU170" s="16" t="s">
        <v>87</v>
      </c>
    </row>
    <row r="171" s="2" customFormat="1">
      <c r="A171" s="37"/>
      <c r="B171" s="38"/>
      <c r="C171" s="39"/>
      <c r="D171" s="226" t="s">
        <v>133</v>
      </c>
      <c r="E171" s="39"/>
      <c r="F171" s="231" t="s">
        <v>189</v>
      </c>
      <c r="G171" s="39"/>
      <c r="H171" s="39"/>
      <c r="I171" s="228"/>
      <c r="J171" s="39"/>
      <c r="K171" s="39"/>
      <c r="L171" s="43"/>
      <c r="M171" s="229"/>
      <c r="N171" s="230"/>
      <c r="O171" s="90"/>
      <c r="P171" s="90"/>
      <c r="Q171" s="90"/>
      <c r="R171" s="90"/>
      <c r="S171" s="90"/>
      <c r="T171" s="91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133</v>
      </c>
      <c r="AU171" s="16" t="s">
        <v>87</v>
      </c>
    </row>
    <row r="172" s="12" customFormat="1" ht="25.92" customHeight="1">
      <c r="A172" s="12"/>
      <c r="B172" s="197"/>
      <c r="C172" s="198"/>
      <c r="D172" s="199" t="s">
        <v>77</v>
      </c>
      <c r="E172" s="200" t="s">
        <v>190</v>
      </c>
      <c r="F172" s="200" t="s">
        <v>191</v>
      </c>
      <c r="G172" s="198"/>
      <c r="H172" s="198"/>
      <c r="I172" s="201"/>
      <c r="J172" s="202">
        <f>BK172</f>
        <v>0</v>
      </c>
      <c r="K172" s="198"/>
      <c r="L172" s="203"/>
      <c r="M172" s="204"/>
      <c r="N172" s="205"/>
      <c r="O172" s="205"/>
      <c r="P172" s="206">
        <f>P173+P406</f>
        <v>0</v>
      </c>
      <c r="Q172" s="205"/>
      <c r="R172" s="206">
        <f>R173+R406</f>
        <v>0</v>
      </c>
      <c r="S172" s="205"/>
      <c r="T172" s="207">
        <f>T173+T406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08" t="s">
        <v>87</v>
      </c>
      <c r="AT172" s="209" t="s">
        <v>77</v>
      </c>
      <c r="AU172" s="209" t="s">
        <v>78</v>
      </c>
      <c r="AY172" s="208" t="s">
        <v>121</v>
      </c>
      <c r="BK172" s="210">
        <f>BK173+BK406</f>
        <v>0</v>
      </c>
    </row>
    <row r="173" s="12" customFormat="1" ht="22.8" customHeight="1">
      <c r="A173" s="12"/>
      <c r="B173" s="197"/>
      <c r="C173" s="198"/>
      <c r="D173" s="199" t="s">
        <v>77</v>
      </c>
      <c r="E173" s="211" t="s">
        <v>192</v>
      </c>
      <c r="F173" s="211" t="s">
        <v>193</v>
      </c>
      <c r="G173" s="198"/>
      <c r="H173" s="198"/>
      <c r="I173" s="201"/>
      <c r="J173" s="212">
        <f>BK173</f>
        <v>0</v>
      </c>
      <c r="K173" s="198"/>
      <c r="L173" s="203"/>
      <c r="M173" s="204"/>
      <c r="N173" s="205"/>
      <c r="O173" s="205"/>
      <c r="P173" s="206">
        <f>SUM(P174:P405)</f>
        <v>0</v>
      </c>
      <c r="Q173" s="205"/>
      <c r="R173" s="206">
        <f>SUM(R174:R405)</f>
        <v>0</v>
      </c>
      <c r="S173" s="205"/>
      <c r="T173" s="207">
        <f>SUM(T174:T405)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08" t="s">
        <v>87</v>
      </c>
      <c r="AT173" s="209" t="s">
        <v>77</v>
      </c>
      <c r="AU173" s="209" t="s">
        <v>85</v>
      </c>
      <c r="AY173" s="208" t="s">
        <v>121</v>
      </c>
      <c r="BK173" s="210">
        <f>SUM(BK174:BK405)</f>
        <v>0</v>
      </c>
    </row>
    <row r="174" s="2" customFormat="1" ht="21.75" customHeight="1">
      <c r="A174" s="37"/>
      <c r="B174" s="38"/>
      <c r="C174" s="213" t="s">
        <v>194</v>
      </c>
      <c r="D174" s="213" t="s">
        <v>123</v>
      </c>
      <c r="E174" s="214" t="s">
        <v>195</v>
      </c>
      <c r="F174" s="215" t="s">
        <v>196</v>
      </c>
      <c r="G174" s="216" t="s">
        <v>170</v>
      </c>
      <c r="H174" s="217">
        <v>35</v>
      </c>
      <c r="I174" s="218"/>
      <c r="J174" s="219">
        <f>ROUND(I174*H174,2)</f>
        <v>0</v>
      </c>
      <c r="K174" s="215" t="s">
        <v>127</v>
      </c>
      <c r="L174" s="43"/>
      <c r="M174" s="220" t="s">
        <v>1</v>
      </c>
      <c r="N174" s="221" t="s">
        <v>43</v>
      </c>
      <c r="O174" s="90"/>
      <c r="P174" s="222">
        <f>O174*H174</f>
        <v>0</v>
      </c>
      <c r="Q174" s="222">
        <v>0</v>
      </c>
      <c r="R174" s="222">
        <f>Q174*H174</f>
        <v>0</v>
      </c>
      <c r="S174" s="222">
        <v>0</v>
      </c>
      <c r="T174" s="223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24" t="s">
        <v>197</v>
      </c>
      <c r="AT174" s="224" t="s">
        <v>123</v>
      </c>
      <c r="AU174" s="224" t="s">
        <v>87</v>
      </c>
      <c r="AY174" s="16" t="s">
        <v>121</v>
      </c>
      <c r="BE174" s="225">
        <f>IF(N174="základní",J174,0)</f>
        <v>0</v>
      </c>
      <c r="BF174" s="225">
        <f>IF(N174="snížená",J174,0)</f>
        <v>0</v>
      </c>
      <c r="BG174" s="225">
        <f>IF(N174="zákl. přenesená",J174,0)</f>
        <v>0</v>
      </c>
      <c r="BH174" s="225">
        <f>IF(N174="sníž. přenesená",J174,0)</f>
        <v>0</v>
      </c>
      <c r="BI174" s="225">
        <f>IF(N174="nulová",J174,0)</f>
        <v>0</v>
      </c>
      <c r="BJ174" s="16" t="s">
        <v>85</v>
      </c>
      <c r="BK174" s="225">
        <f>ROUND(I174*H174,2)</f>
        <v>0</v>
      </c>
      <c r="BL174" s="16" t="s">
        <v>197</v>
      </c>
      <c r="BM174" s="224" t="s">
        <v>198</v>
      </c>
    </row>
    <row r="175" s="2" customFormat="1">
      <c r="A175" s="37"/>
      <c r="B175" s="38"/>
      <c r="C175" s="39"/>
      <c r="D175" s="226" t="s">
        <v>130</v>
      </c>
      <c r="E175" s="39"/>
      <c r="F175" s="227" t="s">
        <v>196</v>
      </c>
      <c r="G175" s="39"/>
      <c r="H175" s="39"/>
      <c r="I175" s="228"/>
      <c r="J175" s="39"/>
      <c r="K175" s="39"/>
      <c r="L175" s="43"/>
      <c r="M175" s="229"/>
      <c r="N175" s="230"/>
      <c r="O175" s="90"/>
      <c r="P175" s="90"/>
      <c r="Q175" s="90"/>
      <c r="R175" s="90"/>
      <c r="S175" s="90"/>
      <c r="T175" s="91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130</v>
      </c>
      <c r="AU175" s="16" t="s">
        <v>87</v>
      </c>
    </row>
    <row r="176" s="2" customFormat="1">
      <c r="A176" s="37"/>
      <c r="B176" s="38"/>
      <c r="C176" s="39"/>
      <c r="D176" s="226" t="s">
        <v>131</v>
      </c>
      <c r="E176" s="39"/>
      <c r="F176" s="231" t="s">
        <v>199</v>
      </c>
      <c r="G176" s="39"/>
      <c r="H176" s="39"/>
      <c r="I176" s="228"/>
      <c r="J176" s="39"/>
      <c r="K176" s="39"/>
      <c r="L176" s="43"/>
      <c r="M176" s="229"/>
      <c r="N176" s="230"/>
      <c r="O176" s="90"/>
      <c r="P176" s="90"/>
      <c r="Q176" s="90"/>
      <c r="R176" s="90"/>
      <c r="S176" s="90"/>
      <c r="T176" s="91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131</v>
      </c>
      <c r="AU176" s="16" t="s">
        <v>87</v>
      </c>
    </row>
    <row r="177" s="13" customFormat="1">
      <c r="A177" s="13"/>
      <c r="B177" s="232"/>
      <c r="C177" s="233"/>
      <c r="D177" s="226" t="s">
        <v>173</v>
      </c>
      <c r="E177" s="234" t="s">
        <v>1</v>
      </c>
      <c r="F177" s="235" t="s">
        <v>200</v>
      </c>
      <c r="G177" s="233"/>
      <c r="H177" s="236">
        <v>30</v>
      </c>
      <c r="I177" s="237"/>
      <c r="J177" s="233"/>
      <c r="K177" s="233"/>
      <c r="L177" s="238"/>
      <c r="M177" s="239"/>
      <c r="N177" s="240"/>
      <c r="O177" s="240"/>
      <c r="P177" s="240"/>
      <c r="Q177" s="240"/>
      <c r="R177" s="240"/>
      <c r="S177" s="240"/>
      <c r="T177" s="241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2" t="s">
        <v>173</v>
      </c>
      <c r="AU177" s="242" t="s">
        <v>87</v>
      </c>
      <c r="AV177" s="13" t="s">
        <v>87</v>
      </c>
      <c r="AW177" s="13" t="s">
        <v>34</v>
      </c>
      <c r="AX177" s="13" t="s">
        <v>78</v>
      </c>
      <c r="AY177" s="242" t="s">
        <v>121</v>
      </c>
    </row>
    <row r="178" s="13" customFormat="1">
      <c r="A178" s="13"/>
      <c r="B178" s="232"/>
      <c r="C178" s="233"/>
      <c r="D178" s="226" t="s">
        <v>173</v>
      </c>
      <c r="E178" s="234" t="s">
        <v>1</v>
      </c>
      <c r="F178" s="235" t="s">
        <v>201</v>
      </c>
      <c r="G178" s="233"/>
      <c r="H178" s="236">
        <v>5</v>
      </c>
      <c r="I178" s="237"/>
      <c r="J178" s="233"/>
      <c r="K178" s="233"/>
      <c r="L178" s="238"/>
      <c r="M178" s="239"/>
      <c r="N178" s="240"/>
      <c r="O178" s="240"/>
      <c r="P178" s="240"/>
      <c r="Q178" s="240"/>
      <c r="R178" s="240"/>
      <c r="S178" s="240"/>
      <c r="T178" s="241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2" t="s">
        <v>173</v>
      </c>
      <c r="AU178" s="242" t="s">
        <v>87</v>
      </c>
      <c r="AV178" s="13" t="s">
        <v>87</v>
      </c>
      <c r="AW178" s="13" t="s">
        <v>34</v>
      </c>
      <c r="AX178" s="13" t="s">
        <v>78</v>
      </c>
      <c r="AY178" s="242" t="s">
        <v>121</v>
      </c>
    </row>
    <row r="179" s="14" customFormat="1">
      <c r="A179" s="14"/>
      <c r="B179" s="243"/>
      <c r="C179" s="244"/>
      <c r="D179" s="226" t="s">
        <v>173</v>
      </c>
      <c r="E179" s="245" t="s">
        <v>1</v>
      </c>
      <c r="F179" s="246" t="s">
        <v>177</v>
      </c>
      <c r="G179" s="244"/>
      <c r="H179" s="247">
        <v>35</v>
      </c>
      <c r="I179" s="248"/>
      <c r="J179" s="244"/>
      <c r="K179" s="244"/>
      <c r="L179" s="249"/>
      <c r="M179" s="250"/>
      <c r="N179" s="251"/>
      <c r="O179" s="251"/>
      <c r="P179" s="251"/>
      <c r="Q179" s="251"/>
      <c r="R179" s="251"/>
      <c r="S179" s="251"/>
      <c r="T179" s="252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3" t="s">
        <v>173</v>
      </c>
      <c r="AU179" s="253" t="s">
        <v>87</v>
      </c>
      <c r="AV179" s="14" t="s">
        <v>128</v>
      </c>
      <c r="AW179" s="14" t="s">
        <v>34</v>
      </c>
      <c r="AX179" s="14" t="s">
        <v>85</v>
      </c>
      <c r="AY179" s="253" t="s">
        <v>121</v>
      </c>
    </row>
    <row r="180" s="2" customFormat="1" ht="16.5" customHeight="1">
      <c r="A180" s="37"/>
      <c r="B180" s="38"/>
      <c r="C180" s="213" t="s">
        <v>8</v>
      </c>
      <c r="D180" s="213" t="s">
        <v>123</v>
      </c>
      <c r="E180" s="214" t="s">
        <v>202</v>
      </c>
      <c r="F180" s="215" t="s">
        <v>203</v>
      </c>
      <c r="G180" s="216" t="s">
        <v>204</v>
      </c>
      <c r="H180" s="217">
        <v>12</v>
      </c>
      <c r="I180" s="218"/>
      <c r="J180" s="219">
        <f>ROUND(I180*H180,2)</f>
        <v>0</v>
      </c>
      <c r="K180" s="215" t="s">
        <v>127</v>
      </c>
      <c r="L180" s="43"/>
      <c r="M180" s="220" t="s">
        <v>1</v>
      </c>
      <c r="N180" s="221" t="s">
        <v>43</v>
      </c>
      <c r="O180" s="90"/>
      <c r="P180" s="222">
        <f>O180*H180</f>
        <v>0</v>
      </c>
      <c r="Q180" s="222">
        <v>0</v>
      </c>
      <c r="R180" s="222">
        <f>Q180*H180</f>
        <v>0</v>
      </c>
      <c r="S180" s="222">
        <v>0</v>
      </c>
      <c r="T180" s="223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24" t="s">
        <v>197</v>
      </c>
      <c r="AT180" s="224" t="s">
        <v>123</v>
      </c>
      <c r="AU180" s="224" t="s">
        <v>87</v>
      </c>
      <c r="AY180" s="16" t="s">
        <v>121</v>
      </c>
      <c r="BE180" s="225">
        <f>IF(N180="základní",J180,0)</f>
        <v>0</v>
      </c>
      <c r="BF180" s="225">
        <f>IF(N180="snížená",J180,0)</f>
        <v>0</v>
      </c>
      <c r="BG180" s="225">
        <f>IF(N180="zákl. přenesená",J180,0)</f>
        <v>0</v>
      </c>
      <c r="BH180" s="225">
        <f>IF(N180="sníž. přenesená",J180,0)</f>
        <v>0</v>
      </c>
      <c r="BI180" s="225">
        <f>IF(N180="nulová",J180,0)</f>
        <v>0</v>
      </c>
      <c r="BJ180" s="16" t="s">
        <v>85</v>
      </c>
      <c r="BK180" s="225">
        <f>ROUND(I180*H180,2)</f>
        <v>0</v>
      </c>
      <c r="BL180" s="16" t="s">
        <v>197</v>
      </c>
      <c r="BM180" s="224" t="s">
        <v>205</v>
      </c>
    </row>
    <row r="181" s="2" customFormat="1">
      <c r="A181" s="37"/>
      <c r="B181" s="38"/>
      <c r="C181" s="39"/>
      <c r="D181" s="226" t="s">
        <v>130</v>
      </c>
      <c r="E181" s="39"/>
      <c r="F181" s="227" t="s">
        <v>203</v>
      </c>
      <c r="G181" s="39"/>
      <c r="H181" s="39"/>
      <c r="I181" s="228"/>
      <c r="J181" s="39"/>
      <c r="K181" s="39"/>
      <c r="L181" s="43"/>
      <c r="M181" s="229"/>
      <c r="N181" s="230"/>
      <c r="O181" s="90"/>
      <c r="P181" s="90"/>
      <c r="Q181" s="90"/>
      <c r="R181" s="90"/>
      <c r="S181" s="90"/>
      <c r="T181" s="91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130</v>
      </c>
      <c r="AU181" s="16" t="s">
        <v>87</v>
      </c>
    </row>
    <row r="182" s="2" customFormat="1">
      <c r="A182" s="37"/>
      <c r="B182" s="38"/>
      <c r="C182" s="39"/>
      <c r="D182" s="226" t="s">
        <v>131</v>
      </c>
      <c r="E182" s="39"/>
      <c r="F182" s="231" t="s">
        <v>206</v>
      </c>
      <c r="G182" s="39"/>
      <c r="H182" s="39"/>
      <c r="I182" s="228"/>
      <c r="J182" s="39"/>
      <c r="K182" s="39"/>
      <c r="L182" s="43"/>
      <c r="M182" s="229"/>
      <c r="N182" s="230"/>
      <c r="O182" s="90"/>
      <c r="P182" s="90"/>
      <c r="Q182" s="90"/>
      <c r="R182" s="90"/>
      <c r="S182" s="90"/>
      <c r="T182" s="91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6" t="s">
        <v>131</v>
      </c>
      <c r="AU182" s="16" t="s">
        <v>87</v>
      </c>
    </row>
    <row r="183" s="2" customFormat="1" ht="16.5" customHeight="1">
      <c r="A183" s="37"/>
      <c r="B183" s="38"/>
      <c r="C183" s="213" t="s">
        <v>207</v>
      </c>
      <c r="D183" s="213" t="s">
        <v>123</v>
      </c>
      <c r="E183" s="214" t="s">
        <v>208</v>
      </c>
      <c r="F183" s="215" t="s">
        <v>209</v>
      </c>
      <c r="G183" s="216" t="s">
        <v>204</v>
      </c>
      <c r="H183" s="217">
        <v>3</v>
      </c>
      <c r="I183" s="218"/>
      <c r="J183" s="219">
        <f>ROUND(I183*H183,2)</f>
        <v>0</v>
      </c>
      <c r="K183" s="215" t="s">
        <v>127</v>
      </c>
      <c r="L183" s="43"/>
      <c r="M183" s="220" t="s">
        <v>1</v>
      </c>
      <c r="N183" s="221" t="s">
        <v>43</v>
      </c>
      <c r="O183" s="90"/>
      <c r="P183" s="222">
        <f>O183*H183</f>
        <v>0</v>
      </c>
      <c r="Q183" s="222">
        <v>0</v>
      </c>
      <c r="R183" s="222">
        <f>Q183*H183</f>
        <v>0</v>
      </c>
      <c r="S183" s="222">
        <v>0</v>
      </c>
      <c r="T183" s="223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24" t="s">
        <v>197</v>
      </c>
      <c r="AT183" s="224" t="s">
        <v>123</v>
      </c>
      <c r="AU183" s="224" t="s">
        <v>87</v>
      </c>
      <c r="AY183" s="16" t="s">
        <v>121</v>
      </c>
      <c r="BE183" s="225">
        <f>IF(N183="základní",J183,0)</f>
        <v>0</v>
      </c>
      <c r="BF183" s="225">
        <f>IF(N183="snížená",J183,0)</f>
        <v>0</v>
      </c>
      <c r="BG183" s="225">
        <f>IF(N183="zákl. přenesená",J183,0)</f>
        <v>0</v>
      </c>
      <c r="BH183" s="225">
        <f>IF(N183="sníž. přenesená",J183,0)</f>
        <v>0</v>
      </c>
      <c r="BI183" s="225">
        <f>IF(N183="nulová",J183,0)</f>
        <v>0</v>
      </c>
      <c r="BJ183" s="16" t="s">
        <v>85</v>
      </c>
      <c r="BK183" s="225">
        <f>ROUND(I183*H183,2)</f>
        <v>0</v>
      </c>
      <c r="BL183" s="16" t="s">
        <v>197</v>
      </c>
      <c r="BM183" s="224" t="s">
        <v>210</v>
      </c>
    </row>
    <row r="184" s="2" customFormat="1">
      <c r="A184" s="37"/>
      <c r="B184" s="38"/>
      <c r="C184" s="39"/>
      <c r="D184" s="226" t="s">
        <v>130</v>
      </c>
      <c r="E184" s="39"/>
      <c r="F184" s="227" t="s">
        <v>209</v>
      </c>
      <c r="G184" s="39"/>
      <c r="H184" s="39"/>
      <c r="I184" s="228"/>
      <c r="J184" s="39"/>
      <c r="K184" s="39"/>
      <c r="L184" s="43"/>
      <c r="M184" s="229"/>
      <c r="N184" s="230"/>
      <c r="O184" s="90"/>
      <c r="P184" s="90"/>
      <c r="Q184" s="90"/>
      <c r="R184" s="90"/>
      <c r="S184" s="90"/>
      <c r="T184" s="91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6" t="s">
        <v>130</v>
      </c>
      <c r="AU184" s="16" t="s">
        <v>87</v>
      </c>
    </row>
    <row r="185" s="2" customFormat="1">
      <c r="A185" s="37"/>
      <c r="B185" s="38"/>
      <c r="C185" s="39"/>
      <c r="D185" s="226" t="s">
        <v>131</v>
      </c>
      <c r="E185" s="39"/>
      <c r="F185" s="231" t="s">
        <v>211</v>
      </c>
      <c r="G185" s="39"/>
      <c r="H185" s="39"/>
      <c r="I185" s="228"/>
      <c r="J185" s="39"/>
      <c r="K185" s="39"/>
      <c r="L185" s="43"/>
      <c r="M185" s="229"/>
      <c r="N185" s="230"/>
      <c r="O185" s="90"/>
      <c r="P185" s="90"/>
      <c r="Q185" s="90"/>
      <c r="R185" s="90"/>
      <c r="S185" s="90"/>
      <c r="T185" s="91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131</v>
      </c>
      <c r="AU185" s="16" t="s">
        <v>87</v>
      </c>
    </row>
    <row r="186" s="2" customFormat="1" ht="16.5" customHeight="1">
      <c r="A186" s="37"/>
      <c r="B186" s="38"/>
      <c r="C186" s="213" t="s">
        <v>212</v>
      </c>
      <c r="D186" s="213" t="s">
        <v>123</v>
      </c>
      <c r="E186" s="214" t="s">
        <v>213</v>
      </c>
      <c r="F186" s="215" t="s">
        <v>214</v>
      </c>
      <c r="G186" s="216" t="s">
        <v>204</v>
      </c>
      <c r="H186" s="217">
        <v>3</v>
      </c>
      <c r="I186" s="218"/>
      <c r="J186" s="219">
        <f>ROUND(I186*H186,2)</f>
        <v>0</v>
      </c>
      <c r="K186" s="215" t="s">
        <v>127</v>
      </c>
      <c r="L186" s="43"/>
      <c r="M186" s="220" t="s">
        <v>1</v>
      </c>
      <c r="N186" s="221" t="s">
        <v>43</v>
      </c>
      <c r="O186" s="90"/>
      <c r="P186" s="222">
        <f>O186*H186</f>
        <v>0</v>
      </c>
      <c r="Q186" s="222">
        <v>0</v>
      </c>
      <c r="R186" s="222">
        <f>Q186*H186</f>
        <v>0</v>
      </c>
      <c r="S186" s="222">
        <v>0</v>
      </c>
      <c r="T186" s="223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24" t="s">
        <v>197</v>
      </c>
      <c r="AT186" s="224" t="s">
        <v>123</v>
      </c>
      <c r="AU186" s="224" t="s">
        <v>87</v>
      </c>
      <c r="AY186" s="16" t="s">
        <v>121</v>
      </c>
      <c r="BE186" s="225">
        <f>IF(N186="základní",J186,0)</f>
        <v>0</v>
      </c>
      <c r="BF186" s="225">
        <f>IF(N186="snížená",J186,0)</f>
        <v>0</v>
      </c>
      <c r="BG186" s="225">
        <f>IF(N186="zákl. přenesená",J186,0)</f>
        <v>0</v>
      </c>
      <c r="BH186" s="225">
        <f>IF(N186="sníž. přenesená",J186,0)</f>
        <v>0</v>
      </c>
      <c r="BI186" s="225">
        <f>IF(N186="nulová",J186,0)</f>
        <v>0</v>
      </c>
      <c r="BJ186" s="16" t="s">
        <v>85</v>
      </c>
      <c r="BK186" s="225">
        <f>ROUND(I186*H186,2)</f>
        <v>0</v>
      </c>
      <c r="BL186" s="16" t="s">
        <v>197</v>
      </c>
      <c r="BM186" s="224" t="s">
        <v>215</v>
      </c>
    </row>
    <row r="187" s="2" customFormat="1">
      <c r="A187" s="37"/>
      <c r="B187" s="38"/>
      <c r="C187" s="39"/>
      <c r="D187" s="226" t="s">
        <v>130</v>
      </c>
      <c r="E187" s="39"/>
      <c r="F187" s="227" t="s">
        <v>214</v>
      </c>
      <c r="G187" s="39"/>
      <c r="H187" s="39"/>
      <c r="I187" s="228"/>
      <c r="J187" s="39"/>
      <c r="K187" s="39"/>
      <c r="L187" s="43"/>
      <c r="M187" s="229"/>
      <c r="N187" s="230"/>
      <c r="O187" s="90"/>
      <c r="P187" s="90"/>
      <c r="Q187" s="90"/>
      <c r="R187" s="90"/>
      <c r="S187" s="90"/>
      <c r="T187" s="91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6" t="s">
        <v>130</v>
      </c>
      <c r="AU187" s="16" t="s">
        <v>87</v>
      </c>
    </row>
    <row r="188" s="2" customFormat="1">
      <c r="A188" s="37"/>
      <c r="B188" s="38"/>
      <c r="C188" s="39"/>
      <c r="D188" s="226" t="s">
        <v>131</v>
      </c>
      <c r="E188" s="39"/>
      <c r="F188" s="231" t="s">
        <v>216</v>
      </c>
      <c r="G188" s="39"/>
      <c r="H188" s="39"/>
      <c r="I188" s="228"/>
      <c r="J188" s="39"/>
      <c r="K188" s="39"/>
      <c r="L188" s="43"/>
      <c r="M188" s="229"/>
      <c r="N188" s="230"/>
      <c r="O188" s="90"/>
      <c r="P188" s="90"/>
      <c r="Q188" s="90"/>
      <c r="R188" s="90"/>
      <c r="S188" s="90"/>
      <c r="T188" s="91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131</v>
      </c>
      <c r="AU188" s="16" t="s">
        <v>87</v>
      </c>
    </row>
    <row r="189" s="2" customFormat="1" ht="24.15" customHeight="1">
      <c r="A189" s="37"/>
      <c r="B189" s="38"/>
      <c r="C189" s="213" t="s">
        <v>217</v>
      </c>
      <c r="D189" s="213" t="s">
        <v>123</v>
      </c>
      <c r="E189" s="214" t="s">
        <v>218</v>
      </c>
      <c r="F189" s="215" t="s">
        <v>219</v>
      </c>
      <c r="G189" s="216" t="s">
        <v>204</v>
      </c>
      <c r="H189" s="217">
        <v>3</v>
      </c>
      <c r="I189" s="218"/>
      <c r="J189" s="219">
        <f>ROUND(I189*H189,2)</f>
        <v>0</v>
      </c>
      <c r="K189" s="215" t="s">
        <v>127</v>
      </c>
      <c r="L189" s="43"/>
      <c r="M189" s="220" t="s">
        <v>1</v>
      </c>
      <c r="N189" s="221" t="s">
        <v>43</v>
      </c>
      <c r="O189" s="90"/>
      <c r="P189" s="222">
        <f>O189*H189</f>
        <v>0</v>
      </c>
      <c r="Q189" s="222">
        <v>0</v>
      </c>
      <c r="R189" s="222">
        <f>Q189*H189</f>
        <v>0</v>
      </c>
      <c r="S189" s="222">
        <v>0</v>
      </c>
      <c r="T189" s="223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24" t="s">
        <v>197</v>
      </c>
      <c r="AT189" s="224" t="s">
        <v>123</v>
      </c>
      <c r="AU189" s="224" t="s">
        <v>87</v>
      </c>
      <c r="AY189" s="16" t="s">
        <v>121</v>
      </c>
      <c r="BE189" s="225">
        <f>IF(N189="základní",J189,0)</f>
        <v>0</v>
      </c>
      <c r="BF189" s="225">
        <f>IF(N189="snížená",J189,0)</f>
        <v>0</v>
      </c>
      <c r="BG189" s="225">
        <f>IF(N189="zákl. přenesená",J189,0)</f>
        <v>0</v>
      </c>
      <c r="BH189" s="225">
        <f>IF(N189="sníž. přenesená",J189,0)</f>
        <v>0</v>
      </c>
      <c r="BI189" s="225">
        <f>IF(N189="nulová",J189,0)</f>
        <v>0</v>
      </c>
      <c r="BJ189" s="16" t="s">
        <v>85</v>
      </c>
      <c r="BK189" s="225">
        <f>ROUND(I189*H189,2)</f>
        <v>0</v>
      </c>
      <c r="BL189" s="16" t="s">
        <v>197</v>
      </c>
      <c r="BM189" s="224" t="s">
        <v>220</v>
      </c>
    </row>
    <row r="190" s="2" customFormat="1">
      <c r="A190" s="37"/>
      <c r="B190" s="38"/>
      <c r="C190" s="39"/>
      <c r="D190" s="226" t="s">
        <v>130</v>
      </c>
      <c r="E190" s="39"/>
      <c r="F190" s="227" t="s">
        <v>219</v>
      </c>
      <c r="G190" s="39"/>
      <c r="H190" s="39"/>
      <c r="I190" s="228"/>
      <c r="J190" s="39"/>
      <c r="K190" s="39"/>
      <c r="L190" s="43"/>
      <c r="M190" s="229"/>
      <c r="N190" s="230"/>
      <c r="O190" s="90"/>
      <c r="P190" s="90"/>
      <c r="Q190" s="90"/>
      <c r="R190" s="90"/>
      <c r="S190" s="90"/>
      <c r="T190" s="91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130</v>
      </c>
      <c r="AU190" s="16" t="s">
        <v>87</v>
      </c>
    </row>
    <row r="191" s="2" customFormat="1">
      <c r="A191" s="37"/>
      <c r="B191" s="38"/>
      <c r="C191" s="39"/>
      <c r="D191" s="226" t="s">
        <v>131</v>
      </c>
      <c r="E191" s="39"/>
      <c r="F191" s="231" t="s">
        <v>221</v>
      </c>
      <c r="G191" s="39"/>
      <c r="H191" s="39"/>
      <c r="I191" s="228"/>
      <c r="J191" s="39"/>
      <c r="K191" s="39"/>
      <c r="L191" s="43"/>
      <c r="M191" s="229"/>
      <c r="N191" s="230"/>
      <c r="O191" s="90"/>
      <c r="P191" s="90"/>
      <c r="Q191" s="90"/>
      <c r="R191" s="90"/>
      <c r="S191" s="90"/>
      <c r="T191" s="91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T191" s="16" t="s">
        <v>131</v>
      </c>
      <c r="AU191" s="16" t="s">
        <v>87</v>
      </c>
    </row>
    <row r="192" s="2" customFormat="1" ht="37.8" customHeight="1">
      <c r="A192" s="37"/>
      <c r="B192" s="38"/>
      <c r="C192" s="213" t="s">
        <v>197</v>
      </c>
      <c r="D192" s="213" t="s">
        <v>123</v>
      </c>
      <c r="E192" s="214" t="s">
        <v>222</v>
      </c>
      <c r="F192" s="215" t="s">
        <v>223</v>
      </c>
      <c r="G192" s="216" t="s">
        <v>163</v>
      </c>
      <c r="H192" s="217">
        <v>3</v>
      </c>
      <c r="I192" s="218"/>
      <c r="J192" s="219">
        <f>ROUND(I192*H192,2)</f>
        <v>0</v>
      </c>
      <c r="K192" s="215" t="s">
        <v>127</v>
      </c>
      <c r="L192" s="43"/>
      <c r="M192" s="220" t="s">
        <v>1</v>
      </c>
      <c r="N192" s="221" t="s">
        <v>43</v>
      </c>
      <c r="O192" s="90"/>
      <c r="P192" s="222">
        <f>O192*H192</f>
        <v>0</v>
      </c>
      <c r="Q192" s="222">
        <v>0</v>
      </c>
      <c r="R192" s="222">
        <f>Q192*H192</f>
        <v>0</v>
      </c>
      <c r="S192" s="222">
        <v>0</v>
      </c>
      <c r="T192" s="223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24" t="s">
        <v>197</v>
      </c>
      <c r="AT192" s="224" t="s">
        <v>123</v>
      </c>
      <c r="AU192" s="224" t="s">
        <v>87</v>
      </c>
      <c r="AY192" s="16" t="s">
        <v>121</v>
      </c>
      <c r="BE192" s="225">
        <f>IF(N192="základní",J192,0)</f>
        <v>0</v>
      </c>
      <c r="BF192" s="225">
        <f>IF(N192="snížená",J192,0)</f>
        <v>0</v>
      </c>
      <c r="BG192" s="225">
        <f>IF(N192="zákl. přenesená",J192,0)</f>
        <v>0</v>
      </c>
      <c r="BH192" s="225">
        <f>IF(N192="sníž. přenesená",J192,0)</f>
        <v>0</v>
      </c>
      <c r="BI192" s="225">
        <f>IF(N192="nulová",J192,0)</f>
        <v>0</v>
      </c>
      <c r="BJ192" s="16" t="s">
        <v>85</v>
      </c>
      <c r="BK192" s="225">
        <f>ROUND(I192*H192,2)</f>
        <v>0</v>
      </c>
      <c r="BL192" s="16" t="s">
        <v>197</v>
      </c>
      <c r="BM192" s="224" t="s">
        <v>224</v>
      </c>
    </row>
    <row r="193" s="2" customFormat="1">
      <c r="A193" s="37"/>
      <c r="B193" s="38"/>
      <c r="C193" s="39"/>
      <c r="D193" s="226" t="s">
        <v>130</v>
      </c>
      <c r="E193" s="39"/>
      <c r="F193" s="227" t="s">
        <v>223</v>
      </c>
      <c r="G193" s="39"/>
      <c r="H193" s="39"/>
      <c r="I193" s="228"/>
      <c r="J193" s="39"/>
      <c r="K193" s="39"/>
      <c r="L193" s="43"/>
      <c r="M193" s="229"/>
      <c r="N193" s="230"/>
      <c r="O193" s="90"/>
      <c r="P193" s="90"/>
      <c r="Q193" s="90"/>
      <c r="R193" s="90"/>
      <c r="S193" s="90"/>
      <c r="T193" s="91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6" t="s">
        <v>130</v>
      </c>
      <c r="AU193" s="16" t="s">
        <v>87</v>
      </c>
    </row>
    <row r="194" s="2" customFormat="1">
      <c r="A194" s="37"/>
      <c r="B194" s="38"/>
      <c r="C194" s="39"/>
      <c r="D194" s="226" t="s">
        <v>131</v>
      </c>
      <c r="E194" s="39"/>
      <c r="F194" s="231" t="s">
        <v>225</v>
      </c>
      <c r="G194" s="39"/>
      <c r="H194" s="39"/>
      <c r="I194" s="228"/>
      <c r="J194" s="39"/>
      <c r="K194" s="39"/>
      <c r="L194" s="43"/>
      <c r="M194" s="229"/>
      <c r="N194" s="230"/>
      <c r="O194" s="90"/>
      <c r="P194" s="90"/>
      <c r="Q194" s="90"/>
      <c r="R194" s="90"/>
      <c r="S194" s="90"/>
      <c r="T194" s="91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6" t="s">
        <v>131</v>
      </c>
      <c r="AU194" s="16" t="s">
        <v>87</v>
      </c>
    </row>
    <row r="195" s="2" customFormat="1">
      <c r="A195" s="37"/>
      <c r="B195" s="38"/>
      <c r="C195" s="39"/>
      <c r="D195" s="226" t="s">
        <v>133</v>
      </c>
      <c r="E195" s="39"/>
      <c r="F195" s="231" t="s">
        <v>226</v>
      </c>
      <c r="G195" s="39"/>
      <c r="H195" s="39"/>
      <c r="I195" s="228"/>
      <c r="J195" s="39"/>
      <c r="K195" s="39"/>
      <c r="L195" s="43"/>
      <c r="M195" s="229"/>
      <c r="N195" s="230"/>
      <c r="O195" s="90"/>
      <c r="P195" s="90"/>
      <c r="Q195" s="90"/>
      <c r="R195" s="90"/>
      <c r="S195" s="90"/>
      <c r="T195" s="91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16" t="s">
        <v>133</v>
      </c>
      <c r="AU195" s="16" t="s">
        <v>87</v>
      </c>
    </row>
    <row r="196" s="2" customFormat="1" ht="16.5" customHeight="1">
      <c r="A196" s="37"/>
      <c r="B196" s="38"/>
      <c r="C196" s="213" t="s">
        <v>227</v>
      </c>
      <c r="D196" s="213" t="s">
        <v>123</v>
      </c>
      <c r="E196" s="214" t="s">
        <v>228</v>
      </c>
      <c r="F196" s="215" t="s">
        <v>229</v>
      </c>
      <c r="G196" s="216" t="s">
        <v>204</v>
      </c>
      <c r="H196" s="217">
        <v>3</v>
      </c>
      <c r="I196" s="218"/>
      <c r="J196" s="219">
        <f>ROUND(I196*H196,2)</f>
        <v>0</v>
      </c>
      <c r="K196" s="215" t="s">
        <v>127</v>
      </c>
      <c r="L196" s="43"/>
      <c r="M196" s="220" t="s">
        <v>1</v>
      </c>
      <c r="N196" s="221" t="s">
        <v>43</v>
      </c>
      <c r="O196" s="90"/>
      <c r="P196" s="222">
        <f>O196*H196</f>
        <v>0</v>
      </c>
      <c r="Q196" s="222">
        <v>0</v>
      </c>
      <c r="R196" s="222">
        <f>Q196*H196</f>
        <v>0</v>
      </c>
      <c r="S196" s="222">
        <v>0</v>
      </c>
      <c r="T196" s="223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24" t="s">
        <v>197</v>
      </c>
      <c r="AT196" s="224" t="s">
        <v>123</v>
      </c>
      <c r="AU196" s="224" t="s">
        <v>87</v>
      </c>
      <c r="AY196" s="16" t="s">
        <v>121</v>
      </c>
      <c r="BE196" s="225">
        <f>IF(N196="základní",J196,0)</f>
        <v>0</v>
      </c>
      <c r="BF196" s="225">
        <f>IF(N196="snížená",J196,0)</f>
        <v>0</v>
      </c>
      <c r="BG196" s="225">
        <f>IF(N196="zákl. přenesená",J196,0)</f>
        <v>0</v>
      </c>
      <c r="BH196" s="225">
        <f>IF(N196="sníž. přenesená",J196,0)</f>
        <v>0</v>
      </c>
      <c r="BI196" s="225">
        <f>IF(N196="nulová",J196,0)</f>
        <v>0</v>
      </c>
      <c r="BJ196" s="16" t="s">
        <v>85</v>
      </c>
      <c r="BK196" s="225">
        <f>ROUND(I196*H196,2)</f>
        <v>0</v>
      </c>
      <c r="BL196" s="16" t="s">
        <v>197</v>
      </c>
      <c r="BM196" s="224" t="s">
        <v>230</v>
      </c>
    </row>
    <row r="197" s="2" customFormat="1">
      <c r="A197" s="37"/>
      <c r="B197" s="38"/>
      <c r="C197" s="39"/>
      <c r="D197" s="226" t="s">
        <v>130</v>
      </c>
      <c r="E197" s="39"/>
      <c r="F197" s="227" t="s">
        <v>229</v>
      </c>
      <c r="G197" s="39"/>
      <c r="H197" s="39"/>
      <c r="I197" s="228"/>
      <c r="J197" s="39"/>
      <c r="K197" s="39"/>
      <c r="L197" s="43"/>
      <c r="M197" s="229"/>
      <c r="N197" s="230"/>
      <c r="O197" s="90"/>
      <c r="P197" s="90"/>
      <c r="Q197" s="90"/>
      <c r="R197" s="90"/>
      <c r="S197" s="90"/>
      <c r="T197" s="91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6" t="s">
        <v>130</v>
      </c>
      <c r="AU197" s="16" t="s">
        <v>87</v>
      </c>
    </row>
    <row r="198" s="2" customFormat="1">
      <c r="A198" s="37"/>
      <c r="B198" s="38"/>
      <c r="C198" s="39"/>
      <c r="D198" s="226" t="s">
        <v>131</v>
      </c>
      <c r="E198" s="39"/>
      <c r="F198" s="231" t="s">
        <v>231</v>
      </c>
      <c r="G198" s="39"/>
      <c r="H198" s="39"/>
      <c r="I198" s="228"/>
      <c r="J198" s="39"/>
      <c r="K198" s="39"/>
      <c r="L198" s="43"/>
      <c r="M198" s="229"/>
      <c r="N198" s="230"/>
      <c r="O198" s="90"/>
      <c r="P198" s="90"/>
      <c r="Q198" s="90"/>
      <c r="R198" s="90"/>
      <c r="S198" s="90"/>
      <c r="T198" s="91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131</v>
      </c>
      <c r="AU198" s="16" t="s">
        <v>87</v>
      </c>
    </row>
    <row r="199" s="2" customFormat="1">
      <c r="A199" s="37"/>
      <c r="B199" s="38"/>
      <c r="C199" s="39"/>
      <c r="D199" s="226" t="s">
        <v>133</v>
      </c>
      <c r="E199" s="39"/>
      <c r="F199" s="231" t="s">
        <v>232</v>
      </c>
      <c r="G199" s="39"/>
      <c r="H199" s="39"/>
      <c r="I199" s="228"/>
      <c r="J199" s="39"/>
      <c r="K199" s="39"/>
      <c r="L199" s="43"/>
      <c r="M199" s="229"/>
      <c r="N199" s="230"/>
      <c r="O199" s="90"/>
      <c r="P199" s="90"/>
      <c r="Q199" s="90"/>
      <c r="R199" s="90"/>
      <c r="S199" s="90"/>
      <c r="T199" s="91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T199" s="16" t="s">
        <v>133</v>
      </c>
      <c r="AU199" s="16" t="s">
        <v>87</v>
      </c>
    </row>
    <row r="200" s="2" customFormat="1" ht="16.5" customHeight="1">
      <c r="A200" s="37"/>
      <c r="B200" s="38"/>
      <c r="C200" s="213" t="s">
        <v>233</v>
      </c>
      <c r="D200" s="213" t="s">
        <v>123</v>
      </c>
      <c r="E200" s="214" t="s">
        <v>234</v>
      </c>
      <c r="F200" s="215" t="s">
        <v>235</v>
      </c>
      <c r="G200" s="216" t="s">
        <v>204</v>
      </c>
      <c r="H200" s="217">
        <v>3</v>
      </c>
      <c r="I200" s="218"/>
      <c r="J200" s="219">
        <f>ROUND(I200*H200,2)</f>
        <v>0</v>
      </c>
      <c r="K200" s="215" t="s">
        <v>127</v>
      </c>
      <c r="L200" s="43"/>
      <c r="M200" s="220" t="s">
        <v>1</v>
      </c>
      <c r="N200" s="221" t="s">
        <v>43</v>
      </c>
      <c r="O200" s="90"/>
      <c r="P200" s="222">
        <f>O200*H200</f>
        <v>0</v>
      </c>
      <c r="Q200" s="222">
        <v>0</v>
      </c>
      <c r="R200" s="222">
        <f>Q200*H200</f>
        <v>0</v>
      </c>
      <c r="S200" s="222">
        <v>0</v>
      </c>
      <c r="T200" s="223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24" t="s">
        <v>197</v>
      </c>
      <c r="AT200" s="224" t="s">
        <v>123</v>
      </c>
      <c r="AU200" s="224" t="s">
        <v>87</v>
      </c>
      <c r="AY200" s="16" t="s">
        <v>121</v>
      </c>
      <c r="BE200" s="225">
        <f>IF(N200="základní",J200,0)</f>
        <v>0</v>
      </c>
      <c r="BF200" s="225">
        <f>IF(N200="snížená",J200,0)</f>
        <v>0</v>
      </c>
      <c r="BG200" s="225">
        <f>IF(N200="zákl. přenesená",J200,0)</f>
        <v>0</v>
      </c>
      <c r="BH200" s="225">
        <f>IF(N200="sníž. přenesená",J200,0)</f>
        <v>0</v>
      </c>
      <c r="BI200" s="225">
        <f>IF(N200="nulová",J200,0)</f>
        <v>0</v>
      </c>
      <c r="BJ200" s="16" t="s">
        <v>85</v>
      </c>
      <c r="BK200" s="225">
        <f>ROUND(I200*H200,2)</f>
        <v>0</v>
      </c>
      <c r="BL200" s="16" t="s">
        <v>197</v>
      </c>
      <c r="BM200" s="224" t="s">
        <v>236</v>
      </c>
    </row>
    <row r="201" s="2" customFormat="1">
      <c r="A201" s="37"/>
      <c r="B201" s="38"/>
      <c r="C201" s="39"/>
      <c r="D201" s="226" t="s">
        <v>130</v>
      </c>
      <c r="E201" s="39"/>
      <c r="F201" s="227" t="s">
        <v>235</v>
      </c>
      <c r="G201" s="39"/>
      <c r="H201" s="39"/>
      <c r="I201" s="228"/>
      <c r="J201" s="39"/>
      <c r="K201" s="39"/>
      <c r="L201" s="43"/>
      <c r="M201" s="229"/>
      <c r="N201" s="230"/>
      <c r="O201" s="90"/>
      <c r="P201" s="90"/>
      <c r="Q201" s="90"/>
      <c r="R201" s="90"/>
      <c r="S201" s="90"/>
      <c r="T201" s="91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T201" s="16" t="s">
        <v>130</v>
      </c>
      <c r="AU201" s="16" t="s">
        <v>87</v>
      </c>
    </row>
    <row r="202" s="2" customFormat="1">
      <c r="A202" s="37"/>
      <c r="B202" s="38"/>
      <c r="C202" s="39"/>
      <c r="D202" s="226" t="s">
        <v>131</v>
      </c>
      <c r="E202" s="39"/>
      <c r="F202" s="231" t="s">
        <v>231</v>
      </c>
      <c r="G202" s="39"/>
      <c r="H202" s="39"/>
      <c r="I202" s="228"/>
      <c r="J202" s="39"/>
      <c r="K202" s="39"/>
      <c r="L202" s="43"/>
      <c r="M202" s="229"/>
      <c r="N202" s="230"/>
      <c r="O202" s="90"/>
      <c r="P202" s="90"/>
      <c r="Q202" s="90"/>
      <c r="R202" s="90"/>
      <c r="S202" s="90"/>
      <c r="T202" s="91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6" t="s">
        <v>131</v>
      </c>
      <c r="AU202" s="16" t="s">
        <v>87</v>
      </c>
    </row>
    <row r="203" s="2" customFormat="1">
      <c r="A203" s="37"/>
      <c r="B203" s="38"/>
      <c r="C203" s="39"/>
      <c r="D203" s="226" t="s">
        <v>133</v>
      </c>
      <c r="E203" s="39"/>
      <c r="F203" s="231" t="s">
        <v>237</v>
      </c>
      <c r="G203" s="39"/>
      <c r="H203" s="39"/>
      <c r="I203" s="228"/>
      <c r="J203" s="39"/>
      <c r="K203" s="39"/>
      <c r="L203" s="43"/>
      <c r="M203" s="229"/>
      <c r="N203" s="230"/>
      <c r="O203" s="90"/>
      <c r="P203" s="90"/>
      <c r="Q203" s="90"/>
      <c r="R203" s="90"/>
      <c r="S203" s="90"/>
      <c r="T203" s="91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6" t="s">
        <v>133</v>
      </c>
      <c r="AU203" s="16" t="s">
        <v>87</v>
      </c>
    </row>
    <row r="204" s="2" customFormat="1" ht="37.8" customHeight="1">
      <c r="A204" s="37"/>
      <c r="B204" s="38"/>
      <c r="C204" s="213" t="s">
        <v>238</v>
      </c>
      <c r="D204" s="213" t="s">
        <v>123</v>
      </c>
      <c r="E204" s="214" t="s">
        <v>239</v>
      </c>
      <c r="F204" s="215" t="s">
        <v>240</v>
      </c>
      <c r="G204" s="216" t="s">
        <v>204</v>
      </c>
      <c r="H204" s="217">
        <v>3</v>
      </c>
      <c r="I204" s="218"/>
      <c r="J204" s="219">
        <f>ROUND(I204*H204,2)</f>
        <v>0</v>
      </c>
      <c r="K204" s="215" t="s">
        <v>127</v>
      </c>
      <c r="L204" s="43"/>
      <c r="M204" s="220" t="s">
        <v>1</v>
      </c>
      <c r="N204" s="221" t="s">
        <v>43</v>
      </c>
      <c r="O204" s="90"/>
      <c r="P204" s="222">
        <f>O204*H204</f>
        <v>0</v>
      </c>
      <c r="Q204" s="222">
        <v>0</v>
      </c>
      <c r="R204" s="222">
        <f>Q204*H204</f>
        <v>0</v>
      </c>
      <c r="S204" s="222">
        <v>0</v>
      </c>
      <c r="T204" s="223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24" t="s">
        <v>197</v>
      </c>
      <c r="AT204" s="224" t="s">
        <v>123</v>
      </c>
      <c r="AU204" s="224" t="s">
        <v>87</v>
      </c>
      <c r="AY204" s="16" t="s">
        <v>121</v>
      </c>
      <c r="BE204" s="225">
        <f>IF(N204="základní",J204,0)</f>
        <v>0</v>
      </c>
      <c r="BF204" s="225">
        <f>IF(N204="snížená",J204,0)</f>
        <v>0</v>
      </c>
      <c r="BG204" s="225">
        <f>IF(N204="zákl. přenesená",J204,0)</f>
        <v>0</v>
      </c>
      <c r="BH204" s="225">
        <f>IF(N204="sníž. přenesená",J204,0)</f>
        <v>0</v>
      </c>
      <c r="BI204" s="225">
        <f>IF(N204="nulová",J204,0)</f>
        <v>0</v>
      </c>
      <c r="BJ204" s="16" t="s">
        <v>85</v>
      </c>
      <c r="BK204" s="225">
        <f>ROUND(I204*H204,2)</f>
        <v>0</v>
      </c>
      <c r="BL204" s="16" t="s">
        <v>197</v>
      </c>
      <c r="BM204" s="224" t="s">
        <v>241</v>
      </c>
    </row>
    <row r="205" s="2" customFormat="1">
      <c r="A205" s="37"/>
      <c r="B205" s="38"/>
      <c r="C205" s="39"/>
      <c r="D205" s="226" t="s">
        <v>130</v>
      </c>
      <c r="E205" s="39"/>
      <c r="F205" s="227" t="s">
        <v>240</v>
      </c>
      <c r="G205" s="39"/>
      <c r="H205" s="39"/>
      <c r="I205" s="228"/>
      <c r="J205" s="39"/>
      <c r="K205" s="39"/>
      <c r="L205" s="43"/>
      <c r="M205" s="229"/>
      <c r="N205" s="230"/>
      <c r="O205" s="90"/>
      <c r="P205" s="90"/>
      <c r="Q205" s="90"/>
      <c r="R205" s="90"/>
      <c r="S205" s="90"/>
      <c r="T205" s="91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T205" s="16" t="s">
        <v>130</v>
      </c>
      <c r="AU205" s="16" t="s">
        <v>87</v>
      </c>
    </row>
    <row r="206" s="2" customFormat="1">
      <c r="A206" s="37"/>
      <c r="B206" s="38"/>
      <c r="C206" s="39"/>
      <c r="D206" s="226" t="s">
        <v>131</v>
      </c>
      <c r="E206" s="39"/>
      <c r="F206" s="231" t="s">
        <v>242</v>
      </c>
      <c r="G206" s="39"/>
      <c r="H206" s="39"/>
      <c r="I206" s="228"/>
      <c r="J206" s="39"/>
      <c r="K206" s="39"/>
      <c r="L206" s="43"/>
      <c r="M206" s="229"/>
      <c r="N206" s="230"/>
      <c r="O206" s="90"/>
      <c r="P206" s="90"/>
      <c r="Q206" s="90"/>
      <c r="R206" s="90"/>
      <c r="S206" s="90"/>
      <c r="T206" s="91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6" t="s">
        <v>131</v>
      </c>
      <c r="AU206" s="16" t="s">
        <v>87</v>
      </c>
    </row>
    <row r="207" s="2" customFormat="1">
      <c r="A207" s="37"/>
      <c r="B207" s="38"/>
      <c r="C207" s="39"/>
      <c r="D207" s="226" t="s">
        <v>133</v>
      </c>
      <c r="E207" s="39"/>
      <c r="F207" s="231" t="s">
        <v>243</v>
      </c>
      <c r="G207" s="39"/>
      <c r="H207" s="39"/>
      <c r="I207" s="228"/>
      <c r="J207" s="39"/>
      <c r="K207" s="39"/>
      <c r="L207" s="43"/>
      <c r="M207" s="229"/>
      <c r="N207" s="230"/>
      <c r="O207" s="90"/>
      <c r="P207" s="90"/>
      <c r="Q207" s="90"/>
      <c r="R207" s="90"/>
      <c r="S207" s="90"/>
      <c r="T207" s="91"/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T207" s="16" t="s">
        <v>133</v>
      </c>
      <c r="AU207" s="16" t="s">
        <v>87</v>
      </c>
    </row>
    <row r="208" s="2" customFormat="1" ht="16.5" customHeight="1">
      <c r="A208" s="37"/>
      <c r="B208" s="38"/>
      <c r="C208" s="213" t="s">
        <v>244</v>
      </c>
      <c r="D208" s="213" t="s">
        <v>123</v>
      </c>
      <c r="E208" s="214" t="s">
        <v>245</v>
      </c>
      <c r="F208" s="215" t="s">
        <v>246</v>
      </c>
      <c r="G208" s="216" t="s">
        <v>204</v>
      </c>
      <c r="H208" s="217">
        <v>3</v>
      </c>
      <c r="I208" s="218"/>
      <c r="J208" s="219">
        <f>ROUND(I208*H208,2)</f>
        <v>0</v>
      </c>
      <c r="K208" s="215" t="s">
        <v>127</v>
      </c>
      <c r="L208" s="43"/>
      <c r="M208" s="220" t="s">
        <v>1</v>
      </c>
      <c r="N208" s="221" t="s">
        <v>43</v>
      </c>
      <c r="O208" s="90"/>
      <c r="P208" s="222">
        <f>O208*H208</f>
        <v>0</v>
      </c>
      <c r="Q208" s="222">
        <v>0</v>
      </c>
      <c r="R208" s="222">
        <f>Q208*H208</f>
        <v>0</v>
      </c>
      <c r="S208" s="222">
        <v>0</v>
      </c>
      <c r="T208" s="223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24" t="s">
        <v>197</v>
      </c>
      <c r="AT208" s="224" t="s">
        <v>123</v>
      </c>
      <c r="AU208" s="224" t="s">
        <v>87</v>
      </c>
      <c r="AY208" s="16" t="s">
        <v>121</v>
      </c>
      <c r="BE208" s="225">
        <f>IF(N208="základní",J208,0)</f>
        <v>0</v>
      </c>
      <c r="BF208" s="225">
        <f>IF(N208="snížená",J208,0)</f>
        <v>0</v>
      </c>
      <c r="BG208" s="225">
        <f>IF(N208="zákl. přenesená",J208,0)</f>
        <v>0</v>
      </c>
      <c r="BH208" s="225">
        <f>IF(N208="sníž. přenesená",J208,0)</f>
        <v>0</v>
      </c>
      <c r="BI208" s="225">
        <f>IF(N208="nulová",J208,0)</f>
        <v>0</v>
      </c>
      <c r="BJ208" s="16" t="s">
        <v>85</v>
      </c>
      <c r="BK208" s="225">
        <f>ROUND(I208*H208,2)</f>
        <v>0</v>
      </c>
      <c r="BL208" s="16" t="s">
        <v>197</v>
      </c>
      <c r="BM208" s="224" t="s">
        <v>247</v>
      </c>
    </row>
    <row r="209" s="2" customFormat="1">
      <c r="A209" s="37"/>
      <c r="B209" s="38"/>
      <c r="C209" s="39"/>
      <c r="D209" s="226" t="s">
        <v>130</v>
      </c>
      <c r="E209" s="39"/>
      <c r="F209" s="227" t="s">
        <v>246</v>
      </c>
      <c r="G209" s="39"/>
      <c r="H209" s="39"/>
      <c r="I209" s="228"/>
      <c r="J209" s="39"/>
      <c r="K209" s="39"/>
      <c r="L209" s="43"/>
      <c r="M209" s="229"/>
      <c r="N209" s="230"/>
      <c r="O209" s="90"/>
      <c r="P209" s="90"/>
      <c r="Q209" s="90"/>
      <c r="R209" s="90"/>
      <c r="S209" s="90"/>
      <c r="T209" s="91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T209" s="16" t="s">
        <v>130</v>
      </c>
      <c r="AU209" s="16" t="s">
        <v>87</v>
      </c>
    </row>
    <row r="210" s="2" customFormat="1">
      <c r="A210" s="37"/>
      <c r="B210" s="38"/>
      <c r="C210" s="39"/>
      <c r="D210" s="226" t="s">
        <v>131</v>
      </c>
      <c r="E210" s="39"/>
      <c r="F210" s="231" t="s">
        <v>248</v>
      </c>
      <c r="G210" s="39"/>
      <c r="H210" s="39"/>
      <c r="I210" s="228"/>
      <c r="J210" s="39"/>
      <c r="K210" s="39"/>
      <c r="L210" s="43"/>
      <c r="M210" s="229"/>
      <c r="N210" s="230"/>
      <c r="O210" s="90"/>
      <c r="P210" s="90"/>
      <c r="Q210" s="90"/>
      <c r="R210" s="90"/>
      <c r="S210" s="90"/>
      <c r="T210" s="91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6" t="s">
        <v>131</v>
      </c>
      <c r="AU210" s="16" t="s">
        <v>87</v>
      </c>
    </row>
    <row r="211" s="2" customFormat="1" ht="21.75" customHeight="1">
      <c r="A211" s="37"/>
      <c r="B211" s="38"/>
      <c r="C211" s="213" t="s">
        <v>7</v>
      </c>
      <c r="D211" s="213" t="s">
        <v>123</v>
      </c>
      <c r="E211" s="214" t="s">
        <v>249</v>
      </c>
      <c r="F211" s="215" t="s">
        <v>250</v>
      </c>
      <c r="G211" s="216" t="s">
        <v>204</v>
      </c>
      <c r="H211" s="217">
        <v>3</v>
      </c>
      <c r="I211" s="218"/>
      <c r="J211" s="219">
        <f>ROUND(I211*H211,2)</f>
        <v>0</v>
      </c>
      <c r="K211" s="215" t="s">
        <v>127</v>
      </c>
      <c r="L211" s="43"/>
      <c r="M211" s="220" t="s">
        <v>1</v>
      </c>
      <c r="N211" s="221" t="s">
        <v>43</v>
      </c>
      <c r="O211" s="90"/>
      <c r="P211" s="222">
        <f>O211*H211</f>
        <v>0</v>
      </c>
      <c r="Q211" s="222">
        <v>0</v>
      </c>
      <c r="R211" s="222">
        <f>Q211*H211</f>
        <v>0</v>
      </c>
      <c r="S211" s="222">
        <v>0</v>
      </c>
      <c r="T211" s="223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24" t="s">
        <v>197</v>
      </c>
      <c r="AT211" s="224" t="s">
        <v>123</v>
      </c>
      <c r="AU211" s="224" t="s">
        <v>87</v>
      </c>
      <c r="AY211" s="16" t="s">
        <v>121</v>
      </c>
      <c r="BE211" s="225">
        <f>IF(N211="základní",J211,0)</f>
        <v>0</v>
      </c>
      <c r="BF211" s="225">
        <f>IF(N211="snížená",J211,0)</f>
        <v>0</v>
      </c>
      <c r="BG211" s="225">
        <f>IF(N211="zákl. přenesená",J211,0)</f>
        <v>0</v>
      </c>
      <c r="BH211" s="225">
        <f>IF(N211="sníž. přenesená",J211,0)</f>
        <v>0</v>
      </c>
      <c r="BI211" s="225">
        <f>IF(N211="nulová",J211,0)</f>
        <v>0</v>
      </c>
      <c r="BJ211" s="16" t="s">
        <v>85</v>
      </c>
      <c r="BK211" s="225">
        <f>ROUND(I211*H211,2)</f>
        <v>0</v>
      </c>
      <c r="BL211" s="16" t="s">
        <v>197</v>
      </c>
      <c r="BM211" s="224" t="s">
        <v>251</v>
      </c>
    </row>
    <row r="212" s="2" customFormat="1">
      <c r="A212" s="37"/>
      <c r="B212" s="38"/>
      <c r="C212" s="39"/>
      <c r="D212" s="226" t="s">
        <v>130</v>
      </c>
      <c r="E212" s="39"/>
      <c r="F212" s="227" t="s">
        <v>250</v>
      </c>
      <c r="G212" s="39"/>
      <c r="H212" s="39"/>
      <c r="I212" s="228"/>
      <c r="J212" s="39"/>
      <c r="K212" s="39"/>
      <c r="L212" s="43"/>
      <c r="M212" s="229"/>
      <c r="N212" s="230"/>
      <c r="O212" s="90"/>
      <c r="P212" s="90"/>
      <c r="Q212" s="90"/>
      <c r="R212" s="90"/>
      <c r="S212" s="90"/>
      <c r="T212" s="91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T212" s="16" t="s">
        <v>130</v>
      </c>
      <c r="AU212" s="16" t="s">
        <v>87</v>
      </c>
    </row>
    <row r="213" s="2" customFormat="1">
      <c r="A213" s="37"/>
      <c r="B213" s="38"/>
      <c r="C213" s="39"/>
      <c r="D213" s="226" t="s">
        <v>131</v>
      </c>
      <c r="E213" s="39"/>
      <c r="F213" s="231" t="s">
        <v>252</v>
      </c>
      <c r="G213" s="39"/>
      <c r="H213" s="39"/>
      <c r="I213" s="228"/>
      <c r="J213" s="39"/>
      <c r="K213" s="39"/>
      <c r="L213" s="43"/>
      <c r="M213" s="229"/>
      <c r="N213" s="230"/>
      <c r="O213" s="90"/>
      <c r="P213" s="90"/>
      <c r="Q213" s="90"/>
      <c r="R213" s="90"/>
      <c r="S213" s="90"/>
      <c r="T213" s="91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T213" s="16" t="s">
        <v>131</v>
      </c>
      <c r="AU213" s="16" t="s">
        <v>87</v>
      </c>
    </row>
    <row r="214" s="2" customFormat="1">
      <c r="A214" s="37"/>
      <c r="B214" s="38"/>
      <c r="C214" s="39"/>
      <c r="D214" s="226" t="s">
        <v>133</v>
      </c>
      <c r="E214" s="39"/>
      <c r="F214" s="231" t="s">
        <v>243</v>
      </c>
      <c r="G214" s="39"/>
      <c r="H214" s="39"/>
      <c r="I214" s="228"/>
      <c r="J214" s="39"/>
      <c r="K214" s="39"/>
      <c r="L214" s="43"/>
      <c r="M214" s="229"/>
      <c r="N214" s="230"/>
      <c r="O214" s="90"/>
      <c r="P214" s="90"/>
      <c r="Q214" s="90"/>
      <c r="R214" s="90"/>
      <c r="S214" s="90"/>
      <c r="T214" s="91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6" t="s">
        <v>133</v>
      </c>
      <c r="AU214" s="16" t="s">
        <v>87</v>
      </c>
    </row>
    <row r="215" s="2" customFormat="1" ht="21.75" customHeight="1">
      <c r="A215" s="37"/>
      <c r="B215" s="38"/>
      <c r="C215" s="213" t="s">
        <v>253</v>
      </c>
      <c r="D215" s="213" t="s">
        <v>123</v>
      </c>
      <c r="E215" s="214" t="s">
        <v>254</v>
      </c>
      <c r="F215" s="215" t="s">
        <v>255</v>
      </c>
      <c r="G215" s="216" t="s">
        <v>204</v>
      </c>
      <c r="H215" s="217">
        <v>3</v>
      </c>
      <c r="I215" s="218"/>
      <c r="J215" s="219">
        <f>ROUND(I215*H215,2)</f>
        <v>0</v>
      </c>
      <c r="K215" s="215" t="s">
        <v>127</v>
      </c>
      <c r="L215" s="43"/>
      <c r="M215" s="220" t="s">
        <v>1</v>
      </c>
      <c r="N215" s="221" t="s">
        <v>43</v>
      </c>
      <c r="O215" s="90"/>
      <c r="P215" s="222">
        <f>O215*H215</f>
        <v>0</v>
      </c>
      <c r="Q215" s="222">
        <v>0</v>
      </c>
      <c r="R215" s="222">
        <f>Q215*H215</f>
        <v>0</v>
      </c>
      <c r="S215" s="222">
        <v>0</v>
      </c>
      <c r="T215" s="223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24" t="s">
        <v>197</v>
      </c>
      <c r="AT215" s="224" t="s">
        <v>123</v>
      </c>
      <c r="AU215" s="224" t="s">
        <v>87</v>
      </c>
      <c r="AY215" s="16" t="s">
        <v>121</v>
      </c>
      <c r="BE215" s="225">
        <f>IF(N215="základní",J215,0)</f>
        <v>0</v>
      </c>
      <c r="BF215" s="225">
        <f>IF(N215="snížená",J215,0)</f>
        <v>0</v>
      </c>
      <c r="BG215" s="225">
        <f>IF(N215="zákl. přenesená",J215,0)</f>
        <v>0</v>
      </c>
      <c r="BH215" s="225">
        <f>IF(N215="sníž. přenesená",J215,0)</f>
        <v>0</v>
      </c>
      <c r="BI215" s="225">
        <f>IF(N215="nulová",J215,0)</f>
        <v>0</v>
      </c>
      <c r="BJ215" s="16" t="s">
        <v>85</v>
      </c>
      <c r="BK215" s="225">
        <f>ROUND(I215*H215,2)</f>
        <v>0</v>
      </c>
      <c r="BL215" s="16" t="s">
        <v>197</v>
      </c>
      <c r="BM215" s="224" t="s">
        <v>256</v>
      </c>
    </row>
    <row r="216" s="2" customFormat="1">
      <c r="A216" s="37"/>
      <c r="B216" s="38"/>
      <c r="C216" s="39"/>
      <c r="D216" s="226" t="s">
        <v>130</v>
      </c>
      <c r="E216" s="39"/>
      <c r="F216" s="227" t="s">
        <v>255</v>
      </c>
      <c r="G216" s="39"/>
      <c r="H216" s="39"/>
      <c r="I216" s="228"/>
      <c r="J216" s="39"/>
      <c r="K216" s="39"/>
      <c r="L216" s="43"/>
      <c r="M216" s="229"/>
      <c r="N216" s="230"/>
      <c r="O216" s="90"/>
      <c r="P216" s="90"/>
      <c r="Q216" s="90"/>
      <c r="R216" s="90"/>
      <c r="S216" s="90"/>
      <c r="T216" s="91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16" t="s">
        <v>130</v>
      </c>
      <c r="AU216" s="16" t="s">
        <v>87</v>
      </c>
    </row>
    <row r="217" s="2" customFormat="1">
      <c r="A217" s="37"/>
      <c r="B217" s="38"/>
      <c r="C217" s="39"/>
      <c r="D217" s="226" t="s">
        <v>131</v>
      </c>
      <c r="E217" s="39"/>
      <c r="F217" s="231" t="s">
        <v>252</v>
      </c>
      <c r="G217" s="39"/>
      <c r="H217" s="39"/>
      <c r="I217" s="228"/>
      <c r="J217" s="39"/>
      <c r="K217" s="39"/>
      <c r="L217" s="43"/>
      <c r="M217" s="229"/>
      <c r="N217" s="230"/>
      <c r="O217" s="90"/>
      <c r="P217" s="90"/>
      <c r="Q217" s="90"/>
      <c r="R217" s="90"/>
      <c r="S217" s="90"/>
      <c r="T217" s="91"/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T217" s="16" t="s">
        <v>131</v>
      </c>
      <c r="AU217" s="16" t="s">
        <v>87</v>
      </c>
    </row>
    <row r="218" s="2" customFormat="1">
      <c r="A218" s="37"/>
      <c r="B218" s="38"/>
      <c r="C218" s="39"/>
      <c r="D218" s="226" t="s">
        <v>133</v>
      </c>
      <c r="E218" s="39"/>
      <c r="F218" s="231" t="s">
        <v>257</v>
      </c>
      <c r="G218" s="39"/>
      <c r="H218" s="39"/>
      <c r="I218" s="228"/>
      <c r="J218" s="39"/>
      <c r="K218" s="39"/>
      <c r="L218" s="43"/>
      <c r="M218" s="229"/>
      <c r="N218" s="230"/>
      <c r="O218" s="90"/>
      <c r="P218" s="90"/>
      <c r="Q218" s="90"/>
      <c r="R218" s="90"/>
      <c r="S218" s="90"/>
      <c r="T218" s="91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16" t="s">
        <v>133</v>
      </c>
      <c r="AU218" s="16" t="s">
        <v>87</v>
      </c>
    </row>
    <row r="219" s="2" customFormat="1" ht="37.8" customHeight="1">
      <c r="A219" s="37"/>
      <c r="B219" s="38"/>
      <c r="C219" s="213" t="s">
        <v>258</v>
      </c>
      <c r="D219" s="213" t="s">
        <v>123</v>
      </c>
      <c r="E219" s="214" t="s">
        <v>259</v>
      </c>
      <c r="F219" s="215" t="s">
        <v>260</v>
      </c>
      <c r="G219" s="216" t="s">
        <v>204</v>
      </c>
      <c r="H219" s="217">
        <v>13</v>
      </c>
      <c r="I219" s="218"/>
      <c r="J219" s="219">
        <f>ROUND(I219*H219,2)</f>
        <v>0</v>
      </c>
      <c r="K219" s="215" t="s">
        <v>127</v>
      </c>
      <c r="L219" s="43"/>
      <c r="M219" s="220" t="s">
        <v>1</v>
      </c>
      <c r="N219" s="221" t="s">
        <v>43</v>
      </c>
      <c r="O219" s="90"/>
      <c r="P219" s="222">
        <f>O219*H219</f>
        <v>0</v>
      </c>
      <c r="Q219" s="222">
        <v>0</v>
      </c>
      <c r="R219" s="222">
        <f>Q219*H219</f>
        <v>0</v>
      </c>
      <c r="S219" s="222">
        <v>0</v>
      </c>
      <c r="T219" s="223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24" t="s">
        <v>197</v>
      </c>
      <c r="AT219" s="224" t="s">
        <v>123</v>
      </c>
      <c r="AU219" s="224" t="s">
        <v>87</v>
      </c>
      <c r="AY219" s="16" t="s">
        <v>121</v>
      </c>
      <c r="BE219" s="225">
        <f>IF(N219="základní",J219,0)</f>
        <v>0</v>
      </c>
      <c r="BF219" s="225">
        <f>IF(N219="snížená",J219,0)</f>
        <v>0</v>
      </c>
      <c r="BG219" s="225">
        <f>IF(N219="zákl. přenesená",J219,0)</f>
        <v>0</v>
      </c>
      <c r="BH219" s="225">
        <f>IF(N219="sníž. přenesená",J219,0)</f>
        <v>0</v>
      </c>
      <c r="BI219" s="225">
        <f>IF(N219="nulová",J219,0)</f>
        <v>0</v>
      </c>
      <c r="BJ219" s="16" t="s">
        <v>85</v>
      </c>
      <c r="BK219" s="225">
        <f>ROUND(I219*H219,2)</f>
        <v>0</v>
      </c>
      <c r="BL219" s="16" t="s">
        <v>197</v>
      </c>
      <c r="BM219" s="224" t="s">
        <v>261</v>
      </c>
    </row>
    <row r="220" s="2" customFormat="1">
      <c r="A220" s="37"/>
      <c r="B220" s="38"/>
      <c r="C220" s="39"/>
      <c r="D220" s="226" t="s">
        <v>130</v>
      </c>
      <c r="E220" s="39"/>
      <c r="F220" s="227" t="s">
        <v>260</v>
      </c>
      <c r="G220" s="39"/>
      <c r="H220" s="39"/>
      <c r="I220" s="228"/>
      <c r="J220" s="39"/>
      <c r="K220" s="39"/>
      <c r="L220" s="43"/>
      <c r="M220" s="229"/>
      <c r="N220" s="230"/>
      <c r="O220" s="90"/>
      <c r="P220" s="90"/>
      <c r="Q220" s="90"/>
      <c r="R220" s="90"/>
      <c r="S220" s="90"/>
      <c r="T220" s="91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T220" s="16" t="s">
        <v>130</v>
      </c>
      <c r="AU220" s="16" t="s">
        <v>87</v>
      </c>
    </row>
    <row r="221" s="2" customFormat="1">
      <c r="A221" s="37"/>
      <c r="B221" s="38"/>
      <c r="C221" s="39"/>
      <c r="D221" s="226" t="s">
        <v>131</v>
      </c>
      <c r="E221" s="39"/>
      <c r="F221" s="231" t="s">
        <v>262</v>
      </c>
      <c r="G221" s="39"/>
      <c r="H221" s="39"/>
      <c r="I221" s="228"/>
      <c r="J221" s="39"/>
      <c r="K221" s="39"/>
      <c r="L221" s="43"/>
      <c r="M221" s="229"/>
      <c r="N221" s="230"/>
      <c r="O221" s="90"/>
      <c r="P221" s="90"/>
      <c r="Q221" s="90"/>
      <c r="R221" s="90"/>
      <c r="S221" s="90"/>
      <c r="T221" s="91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T221" s="16" t="s">
        <v>131</v>
      </c>
      <c r="AU221" s="16" t="s">
        <v>87</v>
      </c>
    </row>
    <row r="222" s="13" customFormat="1">
      <c r="A222" s="13"/>
      <c r="B222" s="232"/>
      <c r="C222" s="233"/>
      <c r="D222" s="226" t="s">
        <v>173</v>
      </c>
      <c r="E222" s="234" t="s">
        <v>1</v>
      </c>
      <c r="F222" s="235" t="s">
        <v>263</v>
      </c>
      <c r="G222" s="233"/>
      <c r="H222" s="236">
        <v>3</v>
      </c>
      <c r="I222" s="237"/>
      <c r="J222" s="233"/>
      <c r="K222" s="233"/>
      <c r="L222" s="238"/>
      <c r="M222" s="239"/>
      <c r="N222" s="240"/>
      <c r="O222" s="240"/>
      <c r="P222" s="240"/>
      <c r="Q222" s="240"/>
      <c r="R222" s="240"/>
      <c r="S222" s="240"/>
      <c r="T222" s="241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2" t="s">
        <v>173</v>
      </c>
      <c r="AU222" s="242" t="s">
        <v>87</v>
      </c>
      <c r="AV222" s="13" t="s">
        <v>87</v>
      </c>
      <c r="AW222" s="13" t="s">
        <v>34</v>
      </c>
      <c r="AX222" s="13" t="s">
        <v>78</v>
      </c>
      <c r="AY222" s="242" t="s">
        <v>121</v>
      </c>
    </row>
    <row r="223" s="13" customFormat="1">
      <c r="A223" s="13"/>
      <c r="B223" s="232"/>
      <c r="C223" s="233"/>
      <c r="D223" s="226" t="s">
        <v>173</v>
      </c>
      <c r="E223" s="234" t="s">
        <v>1</v>
      </c>
      <c r="F223" s="235" t="s">
        <v>264</v>
      </c>
      <c r="G223" s="233"/>
      <c r="H223" s="236">
        <v>6</v>
      </c>
      <c r="I223" s="237"/>
      <c r="J223" s="233"/>
      <c r="K223" s="233"/>
      <c r="L223" s="238"/>
      <c r="M223" s="239"/>
      <c r="N223" s="240"/>
      <c r="O223" s="240"/>
      <c r="P223" s="240"/>
      <c r="Q223" s="240"/>
      <c r="R223" s="240"/>
      <c r="S223" s="240"/>
      <c r="T223" s="241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2" t="s">
        <v>173</v>
      </c>
      <c r="AU223" s="242" t="s">
        <v>87</v>
      </c>
      <c r="AV223" s="13" t="s">
        <v>87</v>
      </c>
      <c r="AW223" s="13" t="s">
        <v>34</v>
      </c>
      <c r="AX223" s="13" t="s">
        <v>78</v>
      </c>
      <c r="AY223" s="242" t="s">
        <v>121</v>
      </c>
    </row>
    <row r="224" s="13" customFormat="1">
      <c r="A224" s="13"/>
      <c r="B224" s="232"/>
      <c r="C224" s="233"/>
      <c r="D224" s="226" t="s">
        <v>173</v>
      </c>
      <c r="E224" s="234" t="s">
        <v>1</v>
      </c>
      <c r="F224" s="235" t="s">
        <v>265</v>
      </c>
      <c r="G224" s="233"/>
      <c r="H224" s="236">
        <v>4</v>
      </c>
      <c r="I224" s="237"/>
      <c r="J224" s="233"/>
      <c r="K224" s="233"/>
      <c r="L224" s="238"/>
      <c r="M224" s="239"/>
      <c r="N224" s="240"/>
      <c r="O224" s="240"/>
      <c r="P224" s="240"/>
      <c r="Q224" s="240"/>
      <c r="R224" s="240"/>
      <c r="S224" s="240"/>
      <c r="T224" s="241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2" t="s">
        <v>173</v>
      </c>
      <c r="AU224" s="242" t="s">
        <v>87</v>
      </c>
      <c r="AV224" s="13" t="s">
        <v>87</v>
      </c>
      <c r="AW224" s="13" t="s">
        <v>34</v>
      </c>
      <c r="AX224" s="13" t="s">
        <v>78</v>
      </c>
      <c r="AY224" s="242" t="s">
        <v>121</v>
      </c>
    </row>
    <row r="225" s="14" customFormat="1">
      <c r="A225" s="14"/>
      <c r="B225" s="243"/>
      <c r="C225" s="244"/>
      <c r="D225" s="226" t="s">
        <v>173</v>
      </c>
      <c r="E225" s="245" t="s">
        <v>1</v>
      </c>
      <c r="F225" s="246" t="s">
        <v>177</v>
      </c>
      <c r="G225" s="244"/>
      <c r="H225" s="247">
        <v>13</v>
      </c>
      <c r="I225" s="248"/>
      <c r="J225" s="244"/>
      <c r="K225" s="244"/>
      <c r="L225" s="249"/>
      <c r="M225" s="250"/>
      <c r="N225" s="251"/>
      <c r="O225" s="251"/>
      <c r="P225" s="251"/>
      <c r="Q225" s="251"/>
      <c r="R225" s="251"/>
      <c r="S225" s="251"/>
      <c r="T225" s="252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3" t="s">
        <v>173</v>
      </c>
      <c r="AU225" s="253" t="s">
        <v>87</v>
      </c>
      <c r="AV225" s="14" t="s">
        <v>128</v>
      </c>
      <c r="AW225" s="14" t="s">
        <v>34</v>
      </c>
      <c r="AX225" s="14" t="s">
        <v>85</v>
      </c>
      <c r="AY225" s="253" t="s">
        <v>121</v>
      </c>
    </row>
    <row r="226" s="2" customFormat="1" ht="24.15" customHeight="1">
      <c r="A226" s="37"/>
      <c r="B226" s="38"/>
      <c r="C226" s="213" t="s">
        <v>266</v>
      </c>
      <c r="D226" s="213" t="s">
        <v>123</v>
      </c>
      <c r="E226" s="214" t="s">
        <v>267</v>
      </c>
      <c r="F226" s="215" t="s">
        <v>268</v>
      </c>
      <c r="G226" s="216" t="s">
        <v>204</v>
      </c>
      <c r="H226" s="217">
        <v>3</v>
      </c>
      <c r="I226" s="218"/>
      <c r="J226" s="219">
        <f>ROUND(I226*H226,2)</f>
        <v>0</v>
      </c>
      <c r="K226" s="215" t="s">
        <v>127</v>
      </c>
      <c r="L226" s="43"/>
      <c r="M226" s="220" t="s">
        <v>1</v>
      </c>
      <c r="N226" s="221" t="s">
        <v>43</v>
      </c>
      <c r="O226" s="90"/>
      <c r="P226" s="222">
        <f>O226*H226</f>
        <v>0</v>
      </c>
      <c r="Q226" s="222">
        <v>0</v>
      </c>
      <c r="R226" s="222">
        <f>Q226*H226</f>
        <v>0</v>
      </c>
      <c r="S226" s="222">
        <v>0</v>
      </c>
      <c r="T226" s="223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24" t="s">
        <v>197</v>
      </c>
      <c r="AT226" s="224" t="s">
        <v>123</v>
      </c>
      <c r="AU226" s="224" t="s">
        <v>87</v>
      </c>
      <c r="AY226" s="16" t="s">
        <v>121</v>
      </c>
      <c r="BE226" s="225">
        <f>IF(N226="základní",J226,0)</f>
        <v>0</v>
      </c>
      <c r="BF226" s="225">
        <f>IF(N226="snížená",J226,0)</f>
        <v>0</v>
      </c>
      <c r="BG226" s="225">
        <f>IF(N226="zákl. přenesená",J226,0)</f>
        <v>0</v>
      </c>
      <c r="BH226" s="225">
        <f>IF(N226="sníž. přenesená",J226,0)</f>
        <v>0</v>
      </c>
      <c r="BI226" s="225">
        <f>IF(N226="nulová",J226,0)</f>
        <v>0</v>
      </c>
      <c r="BJ226" s="16" t="s">
        <v>85</v>
      </c>
      <c r="BK226" s="225">
        <f>ROUND(I226*H226,2)</f>
        <v>0</v>
      </c>
      <c r="BL226" s="16" t="s">
        <v>197</v>
      </c>
      <c r="BM226" s="224" t="s">
        <v>269</v>
      </c>
    </row>
    <row r="227" s="2" customFormat="1">
      <c r="A227" s="37"/>
      <c r="B227" s="38"/>
      <c r="C227" s="39"/>
      <c r="D227" s="226" t="s">
        <v>130</v>
      </c>
      <c r="E227" s="39"/>
      <c r="F227" s="227" t="s">
        <v>268</v>
      </c>
      <c r="G227" s="39"/>
      <c r="H227" s="39"/>
      <c r="I227" s="228"/>
      <c r="J227" s="39"/>
      <c r="K227" s="39"/>
      <c r="L227" s="43"/>
      <c r="M227" s="229"/>
      <c r="N227" s="230"/>
      <c r="O227" s="90"/>
      <c r="P227" s="90"/>
      <c r="Q227" s="90"/>
      <c r="R227" s="90"/>
      <c r="S227" s="90"/>
      <c r="T227" s="91"/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T227" s="16" t="s">
        <v>130</v>
      </c>
      <c r="AU227" s="16" t="s">
        <v>87</v>
      </c>
    </row>
    <row r="228" s="2" customFormat="1">
      <c r="A228" s="37"/>
      <c r="B228" s="38"/>
      <c r="C228" s="39"/>
      <c r="D228" s="226" t="s">
        <v>131</v>
      </c>
      <c r="E228" s="39"/>
      <c r="F228" s="231" t="s">
        <v>231</v>
      </c>
      <c r="G228" s="39"/>
      <c r="H228" s="39"/>
      <c r="I228" s="228"/>
      <c r="J228" s="39"/>
      <c r="K228" s="39"/>
      <c r="L228" s="43"/>
      <c r="M228" s="229"/>
      <c r="N228" s="230"/>
      <c r="O228" s="90"/>
      <c r="P228" s="90"/>
      <c r="Q228" s="90"/>
      <c r="R228" s="90"/>
      <c r="S228" s="90"/>
      <c r="T228" s="91"/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T228" s="16" t="s">
        <v>131</v>
      </c>
      <c r="AU228" s="16" t="s">
        <v>87</v>
      </c>
    </row>
    <row r="229" s="2" customFormat="1">
      <c r="A229" s="37"/>
      <c r="B229" s="38"/>
      <c r="C229" s="39"/>
      <c r="D229" s="226" t="s">
        <v>133</v>
      </c>
      <c r="E229" s="39"/>
      <c r="F229" s="231" t="s">
        <v>270</v>
      </c>
      <c r="G229" s="39"/>
      <c r="H229" s="39"/>
      <c r="I229" s="228"/>
      <c r="J229" s="39"/>
      <c r="K229" s="39"/>
      <c r="L229" s="43"/>
      <c r="M229" s="229"/>
      <c r="N229" s="230"/>
      <c r="O229" s="90"/>
      <c r="P229" s="90"/>
      <c r="Q229" s="90"/>
      <c r="R229" s="90"/>
      <c r="S229" s="90"/>
      <c r="T229" s="91"/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T229" s="16" t="s">
        <v>133</v>
      </c>
      <c r="AU229" s="16" t="s">
        <v>87</v>
      </c>
    </row>
    <row r="230" s="2" customFormat="1" ht="24.15" customHeight="1">
      <c r="A230" s="37"/>
      <c r="B230" s="38"/>
      <c r="C230" s="213" t="s">
        <v>271</v>
      </c>
      <c r="D230" s="213" t="s">
        <v>123</v>
      </c>
      <c r="E230" s="214" t="s">
        <v>272</v>
      </c>
      <c r="F230" s="215" t="s">
        <v>273</v>
      </c>
      <c r="G230" s="216" t="s">
        <v>204</v>
      </c>
      <c r="H230" s="217">
        <v>9</v>
      </c>
      <c r="I230" s="218"/>
      <c r="J230" s="219">
        <f>ROUND(I230*H230,2)</f>
        <v>0</v>
      </c>
      <c r="K230" s="215" t="s">
        <v>127</v>
      </c>
      <c r="L230" s="43"/>
      <c r="M230" s="220" t="s">
        <v>1</v>
      </c>
      <c r="N230" s="221" t="s">
        <v>43</v>
      </c>
      <c r="O230" s="90"/>
      <c r="P230" s="222">
        <f>O230*H230</f>
        <v>0</v>
      </c>
      <c r="Q230" s="222">
        <v>0</v>
      </c>
      <c r="R230" s="222">
        <f>Q230*H230</f>
        <v>0</v>
      </c>
      <c r="S230" s="222">
        <v>0</v>
      </c>
      <c r="T230" s="223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24" t="s">
        <v>197</v>
      </c>
      <c r="AT230" s="224" t="s">
        <v>123</v>
      </c>
      <c r="AU230" s="224" t="s">
        <v>87</v>
      </c>
      <c r="AY230" s="16" t="s">
        <v>121</v>
      </c>
      <c r="BE230" s="225">
        <f>IF(N230="základní",J230,0)</f>
        <v>0</v>
      </c>
      <c r="BF230" s="225">
        <f>IF(N230="snížená",J230,0)</f>
        <v>0</v>
      </c>
      <c r="BG230" s="225">
        <f>IF(N230="zákl. přenesená",J230,0)</f>
        <v>0</v>
      </c>
      <c r="BH230" s="225">
        <f>IF(N230="sníž. přenesená",J230,0)</f>
        <v>0</v>
      </c>
      <c r="BI230" s="225">
        <f>IF(N230="nulová",J230,0)</f>
        <v>0</v>
      </c>
      <c r="BJ230" s="16" t="s">
        <v>85</v>
      </c>
      <c r="BK230" s="225">
        <f>ROUND(I230*H230,2)</f>
        <v>0</v>
      </c>
      <c r="BL230" s="16" t="s">
        <v>197</v>
      </c>
      <c r="BM230" s="224" t="s">
        <v>274</v>
      </c>
    </row>
    <row r="231" s="2" customFormat="1">
      <c r="A231" s="37"/>
      <c r="B231" s="38"/>
      <c r="C231" s="39"/>
      <c r="D231" s="226" t="s">
        <v>130</v>
      </c>
      <c r="E231" s="39"/>
      <c r="F231" s="227" t="s">
        <v>273</v>
      </c>
      <c r="G231" s="39"/>
      <c r="H231" s="39"/>
      <c r="I231" s="228"/>
      <c r="J231" s="39"/>
      <c r="K231" s="39"/>
      <c r="L231" s="43"/>
      <c r="M231" s="229"/>
      <c r="N231" s="230"/>
      <c r="O231" s="90"/>
      <c r="P231" s="90"/>
      <c r="Q231" s="90"/>
      <c r="R231" s="90"/>
      <c r="S231" s="90"/>
      <c r="T231" s="91"/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T231" s="16" t="s">
        <v>130</v>
      </c>
      <c r="AU231" s="16" t="s">
        <v>87</v>
      </c>
    </row>
    <row r="232" s="2" customFormat="1">
      <c r="A232" s="37"/>
      <c r="B232" s="38"/>
      <c r="C232" s="39"/>
      <c r="D232" s="226" t="s">
        <v>131</v>
      </c>
      <c r="E232" s="39"/>
      <c r="F232" s="231" t="s">
        <v>231</v>
      </c>
      <c r="G232" s="39"/>
      <c r="H232" s="39"/>
      <c r="I232" s="228"/>
      <c r="J232" s="39"/>
      <c r="K232" s="39"/>
      <c r="L232" s="43"/>
      <c r="M232" s="229"/>
      <c r="N232" s="230"/>
      <c r="O232" s="90"/>
      <c r="P232" s="90"/>
      <c r="Q232" s="90"/>
      <c r="R232" s="90"/>
      <c r="S232" s="90"/>
      <c r="T232" s="91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T232" s="16" t="s">
        <v>131</v>
      </c>
      <c r="AU232" s="16" t="s">
        <v>87</v>
      </c>
    </row>
    <row r="233" s="2" customFormat="1">
      <c r="A233" s="37"/>
      <c r="B233" s="38"/>
      <c r="C233" s="39"/>
      <c r="D233" s="226" t="s">
        <v>133</v>
      </c>
      <c r="E233" s="39"/>
      <c r="F233" s="231" t="s">
        <v>275</v>
      </c>
      <c r="G233" s="39"/>
      <c r="H233" s="39"/>
      <c r="I233" s="228"/>
      <c r="J233" s="39"/>
      <c r="K233" s="39"/>
      <c r="L233" s="43"/>
      <c r="M233" s="229"/>
      <c r="N233" s="230"/>
      <c r="O233" s="90"/>
      <c r="P233" s="90"/>
      <c r="Q233" s="90"/>
      <c r="R233" s="90"/>
      <c r="S233" s="90"/>
      <c r="T233" s="91"/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T233" s="16" t="s">
        <v>133</v>
      </c>
      <c r="AU233" s="16" t="s">
        <v>87</v>
      </c>
    </row>
    <row r="234" s="2" customFormat="1" ht="16.5" customHeight="1">
      <c r="A234" s="37"/>
      <c r="B234" s="38"/>
      <c r="C234" s="213" t="s">
        <v>276</v>
      </c>
      <c r="D234" s="213" t="s">
        <v>123</v>
      </c>
      <c r="E234" s="214" t="s">
        <v>277</v>
      </c>
      <c r="F234" s="215" t="s">
        <v>278</v>
      </c>
      <c r="G234" s="216" t="s">
        <v>170</v>
      </c>
      <c r="H234" s="217">
        <v>288</v>
      </c>
      <c r="I234" s="218"/>
      <c r="J234" s="219">
        <f>ROUND(I234*H234,2)</f>
        <v>0</v>
      </c>
      <c r="K234" s="215" t="s">
        <v>127</v>
      </c>
      <c r="L234" s="43"/>
      <c r="M234" s="220" t="s">
        <v>1</v>
      </c>
      <c r="N234" s="221" t="s">
        <v>43</v>
      </c>
      <c r="O234" s="90"/>
      <c r="P234" s="222">
        <f>O234*H234</f>
        <v>0</v>
      </c>
      <c r="Q234" s="222">
        <v>0</v>
      </c>
      <c r="R234" s="222">
        <f>Q234*H234</f>
        <v>0</v>
      </c>
      <c r="S234" s="222">
        <v>0</v>
      </c>
      <c r="T234" s="223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24" t="s">
        <v>197</v>
      </c>
      <c r="AT234" s="224" t="s">
        <v>123</v>
      </c>
      <c r="AU234" s="224" t="s">
        <v>87</v>
      </c>
      <c r="AY234" s="16" t="s">
        <v>121</v>
      </c>
      <c r="BE234" s="225">
        <f>IF(N234="základní",J234,0)</f>
        <v>0</v>
      </c>
      <c r="BF234" s="225">
        <f>IF(N234="snížená",J234,0)</f>
        <v>0</v>
      </c>
      <c r="BG234" s="225">
        <f>IF(N234="zákl. přenesená",J234,0)</f>
        <v>0</v>
      </c>
      <c r="BH234" s="225">
        <f>IF(N234="sníž. přenesená",J234,0)</f>
        <v>0</v>
      </c>
      <c r="BI234" s="225">
        <f>IF(N234="nulová",J234,0)</f>
        <v>0</v>
      </c>
      <c r="BJ234" s="16" t="s">
        <v>85</v>
      </c>
      <c r="BK234" s="225">
        <f>ROUND(I234*H234,2)</f>
        <v>0</v>
      </c>
      <c r="BL234" s="16" t="s">
        <v>197</v>
      </c>
      <c r="BM234" s="224" t="s">
        <v>279</v>
      </c>
    </row>
    <row r="235" s="2" customFormat="1">
      <c r="A235" s="37"/>
      <c r="B235" s="38"/>
      <c r="C235" s="39"/>
      <c r="D235" s="226" t="s">
        <v>130</v>
      </c>
      <c r="E235" s="39"/>
      <c r="F235" s="227" t="s">
        <v>278</v>
      </c>
      <c r="G235" s="39"/>
      <c r="H235" s="39"/>
      <c r="I235" s="228"/>
      <c r="J235" s="39"/>
      <c r="K235" s="39"/>
      <c r="L235" s="43"/>
      <c r="M235" s="229"/>
      <c r="N235" s="230"/>
      <c r="O235" s="90"/>
      <c r="P235" s="90"/>
      <c r="Q235" s="90"/>
      <c r="R235" s="90"/>
      <c r="S235" s="90"/>
      <c r="T235" s="91"/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T235" s="16" t="s">
        <v>130</v>
      </c>
      <c r="AU235" s="16" t="s">
        <v>87</v>
      </c>
    </row>
    <row r="236" s="2" customFormat="1">
      <c r="A236" s="37"/>
      <c r="B236" s="38"/>
      <c r="C236" s="39"/>
      <c r="D236" s="226" t="s">
        <v>131</v>
      </c>
      <c r="E236" s="39"/>
      <c r="F236" s="231" t="s">
        <v>280</v>
      </c>
      <c r="G236" s="39"/>
      <c r="H236" s="39"/>
      <c r="I236" s="228"/>
      <c r="J236" s="39"/>
      <c r="K236" s="39"/>
      <c r="L236" s="43"/>
      <c r="M236" s="229"/>
      <c r="N236" s="230"/>
      <c r="O236" s="90"/>
      <c r="P236" s="90"/>
      <c r="Q236" s="90"/>
      <c r="R236" s="90"/>
      <c r="S236" s="90"/>
      <c r="T236" s="91"/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T236" s="16" t="s">
        <v>131</v>
      </c>
      <c r="AU236" s="16" t="s">
        <v>87</v>
      </c>
    </row>
    <row r="237" s="13" customFormat="1">
      <c r="A237" s="13"/>
      <c r="B237" s="232"/>
      <c r="C237" s="233"/>
      <c r="D237" s="226" t="s">
        <v>173</v>
      </c>
      <c r="E237" s="234" t="s">
        <v>1</v>
      </c>
      <c r="F237" s="235" t="s">
        <v>281</v>
      </c>
      <c r="G237" s="233"/>
      <c r="H237" s="236">
        <v>288</v>
      </c>
      <c r="I237" s="237"/>
      <c r="J237" s="233"/>
      <c r="K237" s="233"/>
      <c r="L237" s="238"/>
      <c r="M237" s="239"/>
      <c r="N237" s="240"/>
      <c r="O237" s="240"/>
      <c r="P237" s="240"/>
      <c r="Q237" s="240"/>
      <c r="R237" s="240"/>
      <c r="S237" s="240"/>
      <c r="T237" s="241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2" t="s">
        <v>173</v>
      </c>
      <c r="AU237" s="242" t="s">
        <v>87</v>
      </c>
      <c r="AV237" s="13" t="s">
        <v>87</v>
      </c>
      <c r="AW237" s="13" t="s">
        <v>34</v>
      </c>
      <c r="AX237" s="13" t="s">
        <v>85</v>
      </c>
      <c r="AY237" s="242" t="s">
        <v>121</v>
      </c>
    </row>
    <row r="238" s="2" customFormat="1" ht="24.15" customHeight="1">
      <c r="A238" s="37"/>
      <c r="B238" s="38"/>
      <c r="C238" s="213" t="s">
        <v>282</v>
      </c>
      <c r="D238" s="213" t="s">
        <v>123</v>
      </c>
      <c r="E238" s="214" t="s">
        <v>283</v>
      </c>
      <c r="F238" s="215" t="s">
        <v>284</v>
      </c>
      <c r="G238" s="216" t="s">
        <v>285</v>
      </c>
      <c r="H238" s="217">
        <v>100</v>
      </c>
      <c r="I238" s="218"/>
      <c r="J238" s="219">
        <f>ROUND(I238*H238,2)</f>
        <v>0</v>
      </c>
      <c r="K238" s="215" t="s">
        <v>127</v>
      </c>
      <c r="L238" s="43"/>
      <c r="M238" s="220" t="s">
        <v>1</v>
      </c>
      <c r="N238" s="221" t="s">
        <v>43</v>
      </c>
      <c r="O238" s="90"/>
      <c r="P238" s="222">
        <f>O238*H238</f>
        <v>0</v>
      </c>
      <c r="Q238" s="222">
        <v>0</v>
      </c>
      <c r="R238" s="222">
        <f>Q238*H238</f>
        <v>0</v>
      </c>
      <c r="S238" s="222">
        <v>0</v>
      </c>
      <c r="T238" s="223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24" t="s">
        <v>197</v>
      </c>
      <c r="AT238" s="224" t="s">
        <v>123</v>
      </c>
      <c r="AU238" s="224" t="s">
        <v>87</v>
      </c>
      <c r="AY238" s="16" t="s">
        <v>121</v>
      </c>
      <c r="BE238" s="225">
        <f>IF(N238="základní",J238,0)</f>
        <v>0</v>
      </c>
      <c r="BF238" s="225">
        <f>IF(N238="snížená",J238,0)</f>
        <v>0</v>
      </c>
      <c r="BG238" s="225">
        <f>IF(N238="zákl. přenesená",J238,0)</f>
        <v>0</v>
      </c>
      <c r="BH238" s="225">
        <f>IF(N238="sníž. přenesená",J238,0)</f>
        <v>0</v>
      </c>
      <c r="BI238" s="225">
        <f>IF(N238="nulová",J238,0)</f>
        <v>0</v>
      </c>
      <c r="BJ238" s="16" t="s">
        <v>85</v>
      </c>
      <c r="BK238" s="225">
        <f>ROUND(I238*H238,2)</f>
        <v>0</v>
      </c>
      <c r="BL238" s="16" t="s">
        <v>197</v>
      </c>
      <c r="BM238" s="224" t="s">
        <v>286</v>
      </c>
    </row>
    <row r="239" s="2" customFormat="1">
      <c r="A239" s="37"/>
      <c r="B239" s="38"/>
      <c r="C239" s="39"/>
      <c r="D239" s="226" t="s">
        <v>130</v>
      </c>
      <c r="E239" s="39"/>
      <c r="F239" s="227" t="s">
        <v>284</v>
      </c>
      <c r="G239" s="39"/>
      <c r="H239" s="39"/>
      <c r="I239" s="228"/>
      <c r="J239" s="39"/>
      <c r="K239" s="39"/>
      <c r="L239" s="43"/>
      <c r="M239" s="229"/>
      <c r="N239" s="230"/>
      <c r="O239" s="90"/>
      <c r="P239" s="90"/>
      <c r="Q239" s="90"/>
      <c r="R239" s="90"/>
      <c r="S239" s="90"/>
      <c r="T239" s="91"/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T239" s="16" t="s">
        <v>130</v>
      </c>
      <c r="AU239" s="16" t="s">
        <v>87</v>
      </c>
    </row>
    <row r="240" s="2" customFormat="1">
      <c r="A240" s="37"/>
      <c r="B240" s="38"/>
      <c r="C240" s="39"/>
      <c r="D240" s="226" t="s">
        <v>131</v>
      </c>
      <c r="E240" s="39"/>
      <c r="F240" s="231" t="s">
        <v>287</v>
      </c>
      <c r="G240" s="39"/>
      <c r="H240" s="39"/>
      <c r="I240" s="228"/>
      <c r="J240" s="39"/>
      <c r="K240" s="39"/>
      <c r="L240" s="43"/>
      <c r="M240" s="229"/>
      <c r="N240" s="230"/>
      <c r="O240" s="90"/>
      <c r="P240" s="90"/>
      <c r="Q240" s="90"/>
      <c r="R240" s="90"/>
      <c r="S240" s="90"/>
      <c r="T240" s="91"/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T240" s="16" t="s">
        <v>131</v>
      </c>
      <c r="AU240" s="16" t="s">
        <v>87</v>
      </c>
    </row>
    <row r="241" s="2" customFormat="1">
      <c r="A241" s="37"/>
      <c r="B241" s="38"/>
      <c r="C241" s="39"/>
      <c r="D241" s="226" t="s">
        <v>133</v>
      </c>
      <c r="E241" s="39"/>
      <c r="F241" s="231" t="s">
        <v>288</v>
      </c>
      <c r="G241" s="39"/>
      <c r="H241" s="39"/>
      <c r="I241" s="228"/>
      <c r="J241" s="39"/>
      <c r="K241" s="39"/>
      <c r="L241" s="43"/>
      <c r="M241" s="229"/>
      <c r="N241" s="230"/>
      <c r="O241" s="90"/>
      <c r="P241" s="90"/>
      <c r="Q241" s="90"/>
      <c r="R241" s="90"/>
      <c r="S241" s="90"/>
      <c r="T241" s="91"/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T241" s="16" t="s">
        <v>133</v>
      </c>
      <c r="AU241" s="16" t="s">
        <v>87</v>
      </c>
    </row>
    <row r="242" s="2" customFormat="1" ht="24.15" customHeight="1">
      <c r="A242" s="37"/>
      <c r="B242" s="38"/>
      <c r="C242" s="213" t="s">
        <v>289</v>
      </c>
      <c r="D242" s="213" t="s">
        <v>123</v>
      </c>
      <c r="E242" s="214" t="s">
        <v>290</v>
      </c>
      <c r="F242" s="215" t="s">
        <v>291</v>
      </c>
      <c r="G242" s="216" t="s">
        <v>204</v>
      </c>
      <c r="H242" s="217">
        <v>6</v>
      </c>
      <c r="I242" s="218"/>
      <c r="J242" s="219">
        <f>ROUND(I242*H242,2)</f>
        <v>0</v>
      </c>
      <c r="K242" s="215" t="s">
        <v>127</v>
      </c>
      <c r="L242" s="43"/>
      <c r="M242" s="220" t="s">
        <v>1</v>
      </c>
      <c r="N242" s="221" t="s">
        <v>43</v>
      </c>
      <c r="O242" s="90"/>
      <c r="P242" s="222">
        <f>O242*H242</f>
        <v>0</v>
      </c>
      <c r="Q242" s="222">
        <v>0</v>
      </c>
      <c r="R242" s="222">
        <f>Q242*H242</f>
        <v>0</v>
      </c>
      <c r="S242" s="222">
        <v>0</v>
      </c>
      <c r="T242" s="223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24" t="s">
        <v>197</v>
      </c>
      <c r="AT242" s="224" t="s">
        <v>123</v>
      </c>
      <c r="AU242" s="224" t="s">
        <v>87</v>
      </c>
      <c r="AY242" s="16" t="s">
        <v>121</v>
      </c>
      <c r="BE242" s="225">
        <f>IF(N242="základní",J242,0)</f>
        <v>0</v>
      </c>
      <c r="BF242" s="225">
        <f>IF(N242="snížená",J242,0)</f>
        <v>0</v>
      </c>
      <c r="BG242" s="225">
        <f>IF(N242="zákl. přenesená",J242,0)</f>
        <v>0</v>
      </c>
      <c r="BH242" s="225">
        <f>IF(N242="sníž. přenesená",J242,0)</f>
        <v>0</v>
      </c>
      <c r="BI242" s="225">
        <f>IF(N242="nulová",J242,0)</f>
        <v>0</v>
      </c>
      <c r="BJ242" s="16" t="s">
        <v>85</v>
      </c>
      <c r="BK242" s="225">
        <f>ROUND(I242*H242,2)</f>
        <v>0</v>
      </c>
      <c r="BL242" s="16" t="s">
        <v>197</v>
      </c>
      <c r="BM242" s="224" t="s">
        <v>292</v>
      </c>
    </row>
    <row r="243" s="2" customFormat="1">
      <c r="A243" s="37"/>
      <c r="B243" s="38"/>
      <c r="C243" s="39"/>
      <c r="D243" s="226" t="s">
        <v>130</v>
      </c>
      <c r="E243" s="39"/>
      <c r="F243" s="227" t="s">
        <v>291</v>
      </c>
      <c r="G243" s="39"/>
      <c r="H243" s="39"/>
      <c r="I243" s="228"/>
      <c r="J243" s="39"/>
      <c r="K243" s="39"/>
      <c r="L243" s="43"/>
      <c r="M243" s="229"/>
      <c r="N243" s="230"/>
      <c r="O243" s="90"/>
      <c r="P243" s="90"/>
      <c r="Q243" s="90"/>
      <c r="R243" s="90"/>
      <c r="S243" s="90"/>
      <c r="T243" s="91"/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T243" s="16" t="s">
        <v>130</v>
      </c>
      <c r="AU243" s="16" t="s">
        <v>87</v>
      </c>
    </row>
    <row r="244" s="2" customFormat="1">
      <c r="A244" s="37"/>
      <c r="B244" s="38"/>
      <c r="C244" s="39"/>
      <c r="D244" s="226" t="s">
        <v>131</v>
      </c>
      <c r="E244" s="39"/>
      <c r="F244" s="231" t="s">
        <v>293</v>
      </c>
      <c r="G244" s="39"/>
      <c r="H244" s="39"/>
      <c r="I244" s="228"/>
      <c r="J244" s="39"/>
      <c r="K244" s="39"/>
      <c r="L244" s="43"/>
      <c r="M244" s="229"/>
      <c r="N244" s="230"/>
      <c r="O244" s="90"/>
      <c r="P244" s="90"/>
      <c r="Q244" s="90"/>
      <c r="R244" s="90"/>
      <c r="S244" s="90"/>
      <c r="T244" s="91"/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T244" s="16" t="s">
        <v>131</v>
      </c>
      <c r="AU244" s="16" t="s">
        <v>87</v>
      </c>
    </row>
    <row r="245" s="2" customFormat="1">
      <c r="A245" s="37"/>
      <c r="B245" s="38"/>
      <c r="C245" s="39"/>
      <c r="D245" s="226" t="s">
        <v>133</v>
      </c>
      <c r="E245" s="39"/>
      <c r="F245" s="231" t="s">
        <v>294</v>
      </c>
      <c r="G245" s="39"/>
      <c r="H245" s="39"/>
      <c r="I245" s="228"/>
      <c r="J245" s="39"/>
      <c r="K245" s="39"/>
      <c r="L245" s="43"/>
      <c r="M245" s="229"/>
      <c r="N245" s="230"/>
      <c r="O245" s="90"/>
      <c r="P245" s="90"/>
      <c r="Q245" s="90"/>
      <c r="R245" s="90"/>
      <c r="S245" s="90"/>
      <c r="T245" s="91"/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T245" s="16" t="s">
        <v>133</v>
      </c>
      <c r="AU245" s="16" t="s">
        <v>87</v>
      </c>
    </row>
    <row r="246" s="13" customFormat="1">
      <c r="A246" s="13"/>
      <c r="B246" s="232"/>
      <c r="C246" s="233"/>
      <c r="D246" s="226" t="s">
        <v>173</v>
      </c>
      <c r="E246" s="234" t="s">
        <v>1</v>
      </c>
      <c r="F246" s="235" t="s">
        <v>295</v>
      </c>
      <c r="G246" s="233"/>
      <c r="H246" s="236">
        <v>2</v>
      </c>
      <c r="I246" s="237"/>
      <c r="J246" s="233"/>
      <c r="K246" s="233"/>
      <c r="L246" s="238"/>
      <c r="M246" s="239"/>
      <c r="N246" s="240"/>
      <c r="O246" s="240"/>
      <c r="P246" s="240"/>
      <c r="Q246" s="240"/>
      <c r="R246" s="240"/>
      <c r="S246" s="240"/>
      <c r="T246" s="241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2" t="s">
        <v>173</v>
      </c>
      <c r="AU246" s="242" t="s">
        <v>87</v>
      </c>
      <c r="AV246" s="13" t="s">
        <v>87</v>
      </c>
      <c r="AW246" s="13" t="s">
        <v>34</v>
      </c>
      <c r="AX246" s="13" t="s">
        <v>78</v>
      </c>
      <c r="AY246" s="242" t="s">
        <v>121</v>
      </c>
    </row>
    <row r="247" s="13" customFormat="1">
      <c r="A247" s="13"/>
      <c r="B247" s="232"/>
      <c r="C247" s="233"/>
      <c r="D247" s="226" t="s">
        <v>173</v>
      </c>
      <c r="E247" s="234" t="s">
        <v>1</v>
      </c>
      <c r="F247" s="235" t="s">
        <v>296</v>
      </c>
      <c r="G247" s="233"/>
      <c r="H247" s="236">
        <v>2</v>
      </c>
      <c r="I247" s="237"/>
      <c r="J247" s="233"/>
      <c r="K247" s="233"/>
      <c r="L247" s="238"/>
      <c r="M247" s="239"/>
      <c r="N247" s="240"/>
      <c r="O247" s="240"/>
      <c r="P247" s="240"/>
      <c r="Q247" s="240"/>
      <c r="R247" s="240"/>
      <c r="S247" s="240"/>
      <c r="T247" s="241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2" t="s">
        <v>173</v>
      </c>
      <c r="AU247" s="242" t="s">
        <v>87</v>
      </c>
      <c r="AV247" s="13" t="s">
        <v>87</v>
      </c>
      <c r="AW247" s="13" t="s">
        <v>34</v>
      </c>
      <c r="AX247" s="13" t="s">
        <v>78</v>
      </c>
      <c r="AY247" s="242" t="s">
        <v>121</v>
      </c>
    </row>
    <row r="248" s="13" customFormat="1">
      <c r="A248" s="13"/>
      <c r="B248" s="232"/>
      <c r="C248" s="233"/>
      <c r="D248" s="226" t="s">
        <v>173</v>
      </c>
      <c r="E248" s="234" t="s">
        <v>1</v>
      </c>
      <c r="F248" s="235" t="s">
        <v>297</v>
      </c>
      <c r="G248" s="233"/>
      <c r="H248" s="236">
        <v>2</v>
      </c>
      <c r="I248" s="237"/>
      <c r="J248" s="233"/>
      <c r="K248" s="233"/>
      <c r="L248" s="238"/>
      <c r="M248" s="239"/>
      <c r="N248" s="240"/>
      <c r="O248" s="240"/>
      <c r="P248" s="240"/>
      <c r="Q248" s="240"/>
      <c r="R248" s="240"/>
      <c r="S248" s="240"/>
      <c r="T248" s="241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2" t="s">
        <v>173</v>
      </c>
      <c r="AU248" s="242" t="s">
        <v>87</v>
      </c>
      <c r="AV248" s="13" t="s">
        <v>87</v>
      </c>
      <c r="AW248" s="13" t="s">
        <v>34</v>
      </c>
      <c r="AX248" s="13" t="s">
        <v>78</v>
      </c>
      <c r="AY248" s="242" t="s">
        <v>121</v>
      </c>
    </row>
    <row r="249" s="14" customFormat="1">
      <c r="A249" s="14"/>
      <c r="B249" s="243"/>
      <c r="C249" s="244"/>
      <c r="D249" s="226" t="s">
        <v>173</v>
      </c>
      <c r="E249" s="245" t="s">
        <v>1</v>
      </c>
      <c r="F249" s="246" t="s">
        <v>177</v>
      </c>
      <c r="G249" s="244"/>
      <c r="H249" s="247">
        <v>6</v>
      </c>
      <c r="I249" s="248"/>
      <c r="J249" s="244"/>
      <c r="K249" s="244"/>
      <c r="L249" s="249"/>
      <c r="M249" s="250"/>
      <c r="N249" s="251"/>
      <c r="O249" s="251"/>
      <c r="P249" s="251"/>
      <c r="Q249" s="251"/>
      <c r="R249" s="251"/>
      <c r="S249" s="251"/>
      <c r="T249" s="252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3" t="s">
        <v>173</v>
      </c>
      <c r="AU249" s="253" t="s">
        <v>87</v>
      </c>
      <c r="AV249" s="14" t="s">
        <v>128</v>
      </c>
      <c r="AW249" s="14" t="s">
        <v>34</v>
      </c>
      <c r="AX249" s="14" t="s">
        <v>85</v>
      </c>
      <c r="AY249" s="253" t="s">
        <v>121</v>
      </c>
    </row>
    <row r="250" s="2" customFormat="1" ht="24.15" customHeight="1">
      <c r="A250" s="37"/>
      <c r="B250" s="38"/>
      <c r="C250" s="213" t="s">
        <v>298</v>
      </c>
      <c r="D250" s="213" t="s">
        <v>123</v>
      </c>
      <c r="E250" s="214" t="s">
        <v>299</v>
      </c>
      <c r="F250" s="215" t="s">
        <v>300</v>
      </c>
      <c r="G250" s="216" t="s">
        <v>204</v>
      </c>
      <c r="H250" s="217">
        <v>6</v>
      </c>
      <c r="I250" s="218"/>
      <c r="J250" s="219">
        <f>ROUND(I250*H250,2)</f>
        <v>0</v>
      </c>
      <c r="K250" s="215" t="s">
        <v>127</v>
      </c>
      <c r="L250" s="43"/>
      <c r="M250" s="220" t="s">
        <v>1</v>
      </c>
      <c r="N250" s="221" t="s">
        <v>43</v>
      </c>
      <c r="O250" s="90"/>
      <c r="P250" s="222">
        <f>O250*H250</f>
        <v>0</v>
      </c>
      <c r="Q250" s="222">
        <v>0</v>
      </c>
      <c r="R250" s="222">
        <f>Q250*H250</f>
        <v>0</v>
      </c>
      <c r="S250" s="222">
        <v>0</v>
      </c>
      <c r="T250" s="223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24" t="s">
        <v>197</v>
      </c>
      <c r="AT250" s="224" t="s">
        <v>123</v>
      </c>
      <c r="AU250" s="224" t="s">
        <v>87</v>
      </c>
      <c r="AY250" s="16" t="s">
        <v>121</v>
      </c>
      <c r="BE250" s="225">
        <f>IF(N250="základní",J250,0)</f>
        <v>0</v>
      </c>
      <c r="BF250" s="225">
        <f>IF(N250="snížená",J250,0)</f>
        <v>0</v>
      </c>
      <c r="BG250" s="225">
        <f>IF(N250="zákl. přenesená",J250,0)</f>
        <v>0</v>
      </c>
      <c r="BH250" s="225">
        <f>IF(N250="sníž. přenesená",J250,0)</f>
        <v>0</v>
      </c>
      <c r="BI250" s="225">
        <f>IF(N250="nulová",J250,0)</f>
        <v>0</v>
      </c>
      <c r="BJ250" s="16" t="s">
        <v>85</v>
      </c>
      <c r="BK250" s="225">
        <f>ROUND(I250*H250,2)</f>
        <v>0</v>
      </c>
      <c r="BL250" s="16" t="s">
        <v>197</v>
      </c>
      <c r="BM250" s="224" t="s">
        <v>301</v>
      </c>
    </row>
    <row r="251" s="2" customFormat="1">
      <c r="A251" s="37"/>
      <c r="B251" s="38"/>
      <c r="C251" s="39"/>
      <c r="D251" s="226" t="s">
        <v>130</v>
      </c>
      <c r="E251" s="39"/>
      <c r="F251" s="227" t="s">
        <v>300</v>
      </c>
      <c r="G251" s="39"/>
      <c r="H251" s="39"/>
      <c r="I251" s="228"/>
      <c r="J251" s="39"/>
      <c r="K251" s="39"/>
      <c r="L251" s="43"/>
      <c r="M251" s="229"/>
      <c r="N251" s="230"/>
      <c r="O251" s="90"/>
      <c r="P251" s="90"/>
      <c r="Q251" s="90"/>
      <c r="R251" s="90"/>
      <c r="S251" s="90"/>
      <c r="T251" s="91"/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T251" s="16" t="s">
        <v>130</v>
      </c>
      <c r="AU251" s="16" t="s">
        <v>87</v>
      </c>
    </row>
    <row r="252" s="2" customFormat="1">
      <c r="A252" s="37"/>
      <c r="B252" s="38"/>
      <c r="C252" s="39"/>
      <c r="D252" s="226" t="s">
        <v>131</v>
      </c>
      <c r="E252" s="39"/>
      <c r="F252" s="231" t="s">
        <v>302</v>
      </c>
      <c r="G252" s="39"/>
      <c r="H252" s="39"/>
      <c r="I252" s="228"/>
      <c r="J252" s="39"/>
      <c r="K252" s="39"/>
      <c r="L252" s="43"/>
      <c r="M252" s="229"/>
      <c r="N252" s="230"/>
      <c r="O252" s="90"/>
      <c r="P252" s="90"/>
      <c r="Q252" s="90"/>
      <c r="R252" s="90"/>
      <c r="S252" s="90"/>
      <c r="T252" s="91"/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T252" s="16" t="s">
        <v>131</v>
      </c>
      <c r="AU252" s="16" t="s">
        <v>87</v>
      </c>
    </row>
    <row r="253" s="2" customFormat="1" ht="33" customHeight="1">
      <c r="A253" s="37"/>
      <c r="B253" s="38"/>
      <c r="C253" s="213" t="s">
        <v>303</v>
      </c>
      <c r="D253" s="213" t="s">
        <v>123</v>
      </c>
      <c r="E253" s="214" t="s">
        <v>304</v>
      </c>
      <c r="F253" s="215" t="s">
        <v>305</v>
      </c>
      <c r="G253" s="216" t="s">
        <v>204</v>
      </c>
      <c r="H253" s="217">
        <v>3</v>
      </c>
      <c r="I253" s="218"/>
      <c r="J253" s="219">
        <f>ROUND(I253*H253,2)</f>
        <v>0</v>
      </c>
      <c r="K253" s="215" t="s">
        <v>127</v>
      </c>
      <c r="L253" s="43"/>
      <c r="M253" s="220" t="s">
        <v>1</v>
      </c>
      <c r="N253" s="221" t="s">
        <v>43</v>
      </c>
      <c r="O253" s="90"/>
      <c r="P253" s="222">
        <f>O253*H253</f>
        <v>0</v>
      </c>
      <c r="Q253" s="222">
        <v>0</v>
      </c>
      <c r="R253" s="222">
        <f>Q253*H253</f>
        <v>0</v>
      </c>
      <c r="S253" s="222">
        <v>0</v>
      </c>
      <c r="T253" s="223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224" t="s">
        <v>197</v>
      </c>
      <c r="AT253" s="224" t="s">
        <v>123</v>
      </c>
      <c r="AU253" s="224" t="s">
        <v>87</v>
      </c>
      <c r="AY253" s="16" t="s">
        <v>121</v>
      </c>
      <c r="BE253" s="225">
        <f>IF(N253="základní",J253,0)</f>
        <v>0</v>
      </c>
      <c r="BF253" s="225">
        <f>IF(N253="snížená",J253,0)</f>
        <v>0</v>
      </c>
      <c r="BG253" s="225">
        <f>IF(N253="zákl. přenesená",J253,0)</f>
        <v>0</v>
      </c>
      <c r="BH253" s="225">
        <f>IF(N253="sníž. přenesená",J253,0)</f>
        <v>0</v>
      </c>
      <c r="BI253" s="225">
        <f>IF(N253="nulová",J253,0)</f>
        <v>0</v>
      </c>
      <c r="BJ253" s="16" t="s">
        <v>85</v>
      </c>
      <c r="BK253" s="225">
        <f>ROUND(I253*H253,2)</f>
        <v>0</v>
      </c>
      <c r="BL253" s="16" t="s">
        <v>197</v>
      </c>
      <c r="BM253" s="224" t="s">
        <v>306</v>
      </c>
    </row>
    <row r="254" s="2" customFormat="1">
      <c r="A254" s="37"/>
      <c r="B254" s="38"/>
      <c r="C254" s="39"/>
      <c r="D254" s="226" t="s">
        <v>130</v>
      </c>
      <c r="E254" s="39"/>
      <c r="F254" s="227" t="s">
        <v>305</v>
      </c>
      <c r="G254" s="39"/>
      <c r="H254" s="39"/>
      <c r="I254" s="228"/>
      <c r="J254" s="39"/>
      <c r="K254" s="39"/>
      <c r="L254" s="43"/>
      <c r="M254" s="229"/>
      <c r="N254" s="230"/>
      <c r="O254" s="90"/>
      <c r="P254" s="90"/>
      <c r="Q254" s="90"/>
      <c r="R254" s="90"/>
      <c r="S254" s="90"/>
      <c r="T254" s="91"/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T254" s="16" t="s">
        <v>130</v>
      </c>
      <c r="AU254" s="16" t="s">
        <v>87</v>
      </c>
    </row>
    <row r="255" s="2" customFormat="1">
      <c r="A255" s="37"/>
      <c r="B255" s="38"/>
      <c r="C255" s="39"/>
      <c r="D255" s="226" t="s">
        <v>131</v>
      </c>
      <c r="E255" s="39"/>
      <c r="F255" s="231" t="s">
        <v>293</v>
      </c>
      <c r="G255" s="39"/>
      <c r="H255" s="39"/>
      <c r="I255" s="228"/>
      <c r="J255" s="39"/>
      <c r="K255" s="39"/>
      <c r="L255" s="43"/>
      <c r="M255" s="229"/>
      <c r="N255" s="230"/>
      <c r="O255" s="90"/>
      <c r="P255" s="90"/>
      <c r="Q255" s="90"/>
      <c r="R255" s="90"/>
      <c r="S255" s="90"/>
      <c r="T255" s="91"/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T255" s="16" t="s">
        <v>131</v>
      </c>
      <c r="AU255" s="16" t="s">
        <v>87</v>
      </c>
    </row>
    <row r="256" s="2" customFormat="1">
      <c r="A256" s="37"/>
      <c r="B256" s="38"/>
      <c r="C256" s="39"/>
      <c r="D256" s="226" t="s">
        <v>133</v>
      </c>
      <c r="E256" s="39"/>
      <c r="F256" s="231" t="s">
        <v>307</v>
      </c>
      <c r="G256" s="39"/>
      <c r="H256" s="39"/>
      <c r="I256" s="228"/>
      <c r="J256" s="39"/>
      <c r="K256" s="39"/>
      <c r="L256" s="43"/>
      <c r="M256" s="229"/>
      <c r="N256" s="230"/>
      <c r="O256" s="90"/>
      <c r="P256" s="90"/>
      <c r="Q256" s="90"/>
      <c r="R256" s="90"/>
      <c r="S256" s="90"/>
      <c r="T256" s="91"/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T256" s="16" t="s">
        <v>133</v>
      </c>
      <c r="AU256" s="16" t="s">
        <v>87</v>
      </c>
    </row>
    <row r="257" s="2" customFormat="1" ht="24.15" customHeight="1">
      <c r="A257" s="37"/>
      <c r="B257" s="38"/>
      <c r="C257" s="213" t="s">
        <v>308</v>
      </c>
      <c r="D257" s="213" t="s">
        <v>123</v>
      </c>
      <c r="E257" s="214" t="s">
        <v>309</v>
      </c>
      <c r="F257" s="215" t="s">
        <v>310</v>
      </c>
      <c r="G257" s="216" t="s">
        <v>204</v>
      </c>
      <c r="H257" s="217">
        <v>3</v>
      </c>
      <c r="I257" s="218"/>
      <c r="J257" s="219">
        <f>ROUND(I257*H257,2)</f>
        <v>0</v>
      </c>
      <c r="K257" s="215" t="s">
        <v>127</v>
      </c>
      <c r="L257" s="43"/>
      <c r="M257" s="220" t="s">
        <v>1</v>
      </c>
      <c r="N257" s="221" t="s">
        <v>43</v>
      </c>
      <c r="O257" s="90"/>
      <c r="P257" s="222">
        <f>O257*H257</f>
        <v>0</v>
      </c>
      <c r="Q257" s="222">
        <v>0</v>
      </c>
      <c r="R257" s="222">
        <f>Q257*H257</f>
        <v>0</v>
      </c>
      <c r="S257" s="222">
        <v>0</v>
      </c>
      <c r="T257" s="223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24" t="s">
        <v>197</v>
      </c>
      <c r="AT257" s="224" t="s">
        <v>123</v>
      </c>
      <c r="AU257" s="224" t="s">
        <v>87</v>
      </c>
      <c r="AY257" s="16" t="s">
        <v>121</v>
      </c>
      <c r="BE257" s="225">
        <f>IF(N257="základní",J257,0)</f>
        <v>0</v>
      </c>
      <c r="BF257" s="225">
        <f>IF(N257="snížená",J257,0)</f>
        <v>0</v>
      </c>
      <c r="BG257" s="225">
        <f>IF(N257="zákl. přenesená",J257,0)</f>
        <v>0</v>
      </c>
      <c r="BH257" s="225">
        <f>IF(N257="sníž. přenesená",J257,0)</f>
        <v>0</v>
      </c>
      <c r="BI257" s="225">
        <f>IF(N257="nulová",J257,0)</f>
        <v>0</v>
      </c>
      <c r="BJ257" s="16" t="s">
        <v>85</v>
      </c>
      <c r="BK257" s="225">
        <f>ROUND(I257*H257,2)</f>
        <v>0</v>
      </c>
      <c r="BL257" s="16" t="s">
        <v>197</v>
      </c>
      <c r="BM257" s="224" t="s">
        <v>311</v>
      </c>
    </row>
    <row r="258" s="2" customFormat="1">
      <c r="A258" s="37"/>
      <c r="B258" s="38"/>
      <c r="C258" s="39"/>
      <c r="D258" s="226" t="s">
        <v>130</v>
      </c>
      <c r="E258" s="39"/>
      <c r="F258" s="227" t="s">
        <v>310</v>
      </c>
      <c r="G258" s="39"/>
      <c r="H258" s="39"/>
      <c r="I258" s="228"/>
      <c r="J258" s="39"/>
      <c r="K258" s="39"/>
      <c r="L258" s="43"/>
      <c r="M258" s="229"/>
      <c r="N258" s="230"/>
      <c r="O258" s="90"/>
      <c r="P258" s="90"/>
      <c r="Q258" s="90"/>
      <c r="R258" s="90"/>
      <c r="S258" s="90"/>
      <c r="T258" s="91"/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T258" s="16" t="s">
        <v>130</v>
      </c>
      <c r="AU258" s="16" t="s">
        <v>87</v>
      </c>
    </row>
    <row r="259" s="2" customFormat="1">
      <c r="A259" s="37"/>
      <c r="B259" s="38"/>
      <c r="C259" s="39"/>
      <c r="D259" s="226" t="s">
        <v>131</v>
      </c>
      <c r="E259" s="39"/>
      <c r="F259" s="231" t="s">
        <v>312</v>
      </c>
      <c r="G259" s="39"/>
      <c r="H259" s="39"/>
      <c r="I259" s="228"/>
      <c r="J259" s="39"/>
      <c r="K259" s="39"/>
      <c r="L259" s="43"/>
      <c r="M259" s="229"/>
      <c r="N259" s="230"/>
      <c r="O259" s="90"/>
      <c r="P259" s="90"/>
      <c r="Q259" s="90"/>
      <c r="R259" s="90"/>
      <c r="S259" s="90"/>
      <c r="T259" s="91"/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T259" s="16" t="s">
        <v>131</v>
      </c>
      <c r="AU259" s="16" t="s">
        <v>87</v>
      </c>
    </row>
    <row r="260" s="2" customFormat="1" ht="24.15" customHeight="1">
      <c r="A260" s="37"/>
      <c r="B260" s="38"/>
      <c r="C260" s="213" t="s">
        <v>313</v>
      </c>
      <c r="D260" s="213" t="s">
        <v>123</v>
      </c>
      <c r="E260" s="214" t="s">
        <v>314</v>
      </c>
      <c r="F260" s="215" t="s">
        <v>315</v>
      </c>
      <c r="G260" s="216" t="s">
        <v>170</v>
      </c>
      <c r="H260" s="217">
        <v>405</v>
      </c>
      <c r="I260" s="218"/>
      <c r="J260" s="219">
        <f>ROUND(I260*H260,2)</f>
        <v>0</v>
      </c>
      <c r="K260" s="215" t="s">
        <v>127</v>
      </c>
      <c r="L260" s="43"/>
      <c r="M260" s="220" t="s">
        <v>1</v>
      </c>
      <c r="N260" s="221" t="s">
        <v>43</v>
      </c>
      <c r="O260" s="90"/>
      <c r="P260" s="222">
        <f>O260*H260</f>
        <v>0</v>
      </c>
      <c r="Q260" s="222">
        <v>0</v>
      </c>
      <c r="R260" s="222">
        <f>Q260*H260</f>
        <v>0</v>
      </c>
      <c r="S260" s="222">
        <v>0</v>
      </c>
      <c r="T260" s="223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24" t="s">
        <v>197</v>
      </c>
      <c r="AT260" s="224" t="s">
        <v>123</v>
      </c>
      <c r="AU260" s="224" t="s">
        <v>87</v>
      </c>
      <c r="AY260" s="16" t="s">
        <v>121</v>
      </c>
      <c r="BE260" s="225">
        <f>IF(N260="základní",J260,0)</f>
        <v>0</v>
      </c>
      <c r="BF260" s="225">
        <f>IF(N260="snížená",J260,0)</f>
        <v>0</v>
      </c>
      <c r="BG260" s="225">
        <f>IF(N260="zákl. přenesená",J260,0)</f>
        <v>0</v>
      </c>
      <c r="BH260" s="225">
        <f>IF(N260="sníž. přenesená",J260,0)</f>
        <v>0</v>
      </c>
      <c r="BI260" s="225">
        <f>IF(N260="nulová",J260,0)</f>
        <v>0</v>
      </c>
      <c r="BJ260" s="16" t="s">
        <v>85</v>
      </c>
      <c r="BK260" s="225">
        <f>ROUND(I260*H260,2)</f>
        <v>0</v>
      </c>
      <c r="BL260" s="16" t="s">
        <v>197</v>
      </c>
      <c r="BM260" s="224" t="s">
        <v>316</v>
      </c>
    </row>
    <row r="261" s="2" customFormat="1">
      <c r="A261" s="37"/>
      <c r="B261" s="38"/>
      <c r="C261" s="39"/>
      <c r="D261" s="226" t="s">
        <v>130</v>
      </c>
      <c r="E261" s="39"/>
      <c r="F261" s="227" t="s">
        <v>315</v>
      </c>
      <c r="G261" s="39"/>
      <c r="H261" s="39"/>
      <c r="I261" s="228"/>
      <c r="J261" s="39"/>
      <c r="K261" s="39"/>
      <c r="L261" s="43"/>
      <c r="M261" s="229"/>
      <c r="N261" s="230"/>
      <c r="O261" s="90"/>
      <c r="P261" s="90"/>
      <c r="Q261" s="90"/>
      <c r="R261" s="90"/>
      <c r="S261" s="90"/>
      <c r="T261" s="91"/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T261" s="16" t="s">
        <v>130</v>
      </c>
      <c r="AU261" s="16" t="s">
        <v>87</v>
      </c>
    </row>
    <row r="262" s="2" customFormat="1">
      <c r="A262" s="37"/>
      <c r="B262" s="38"/>
      <c r="C262" s="39"/>
      <c r="D262" s="226" t="s">
        <v>131</v>
      </c>
      <c r="E262" s="39"/>
      <c r="F262" s="231" t="s">
        <v>317</v>
      </c>
      <c r="G262" s="39"/>
      <c r="H262" s="39"/>
      <c r="I262" s="228"/>
      <c r="J262" s="39"/>
      <c r="K262" s="39"/>
      <c r="L262" s="43"/>
      <c r="M262" s="229"/>
      <c r="N262" s="230"/>
      <c r="O262" s="90"/>
      <c r="P262" s="90"/>
      <c r="Q262" s="90"/>
      <c r="R262" s="90"/>
      <c r="S262" s="90"/>
      <c r="T262" s="91"/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T262" s="16" t="s">
        <v>131</v>
      </c>
      <c r="AU262" s="16" t="s">
        <v>87</v>
      </c>
    </row>
    <row r="263" s="13" customFormat="1">
      <c r="A263" s="13"/>
      <c r="B263" s="232"/>
      <c r="C263" s="233"/>
      <c r="D263" s="226" t="s">
        <v>173</v>
      </c>
      <c r="E263" s="234" t="s">
        <v>1</v>
      </c>
      <c r="F263" s="235" t="s">
        <v>318</v>
      </c>
      <c r="G263" s="233"/>
      <c r="H263" s="236">
        <v>30</v>
      </c>
      <c r="I263" s="237"/>
      <c r="J263" s="233"/>
      <c r="K263" s="233"/>
      <c r="L263" s="238"/>
      <c r="M263" s="239"/>
      <c r="N263" s="240"/>
      <c r="O263" s="240"/>
      <c r="P263" s="240"/>
      <c r="Q263" s="240"/>
      <c r="R263" s="240"/>
      <c r="S263" s="240"/>
      <c r="T263" s="241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2" t="s">
        <v>173</v>
      </c>
      <c r="AU263" s="242" t="s">
        <v>87</v>
      </c>
      <c r="AV263" s="13" t="s">
        <v>87</v>
      </c>
      <c r="AW263" s="13" t="s">
        <v>34</v>
      </c>
      <c r="AX263" s="13" t="s">
        <v>78</v>
      </c>
      <c r="AY263" s="242" t="s">
        <v>121</v>
      </c>
    </row>
    <row r="264" s="13" customFormat="1">
      <c r="A264" s="13"/>
      <c r="B264" s="232"/>
      <c r="C264" s="233"/>
      <c r="D264" s="226" t="s">
        <v>173</v>
      </c>
      <c r="E264" s="234" t="s">
        <v>1</v>
      </c>
      <c r="F264" s="235" t="s">
        <v>319</v>
      </c>
      <c r="G264" s="233"/>
      <c r="H264" s="236">
        <v>30</v>
      </c>
      <c r="I264" s="237"/>
      <c r="J264" s="233"/>
      <c r="K264" s="233"/>
      <c r="L264" s="238"/>
      <c r="M264" s="239"/>
      <c r="N264" s="240"/>
      <c r="O264" s="240"/>
      <c r="P264" s="240"/>
      <c r="Q264" s="240"/>
      <c r="R264" s="240"/>
      <c r="S264" s="240"/>
      <c r="T264" s="241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2" t="s">
        <v>173</v>
      </c>
      <c r="AU264" s="242" t="s">
        <v>87</v>
      </c>
      <c r="AV264" s="13" t="s">
        <v>87</v>
      </c>
      <c r="AW264" s="13" t="s">
        <v>34</v>
      </c>
      <c r="AX264" s="13" t="s">
        <v>78</v>
      </c>
      <c r="AY264" s="242" t="s">
        <v>121</v>
      </c>
    </row>
    <row r="265" s="13" customFormat="1">
      <c r="A265" s="13"/>
      <c r="B265" s="232"/>
      <c r="C265" s="233"/>
      <c r="D265" s="226" t="s">
        <v>173</v>
      </c>
      <c r="E265" s="234" t="s">
        <v>1</v>
      </c>
      <c r="F265" s="235" t="s">
        <v>320</v>
      </c>
      <c r="G265" s="233"/>
      <c r="H265" s="236">
        <v>30</v>
      </c>
      <c r="I265" s="237"/>
      <c r="J265" s="233"/>
      <c r="K265" s="233"/>
      <c r="L265" s="238"/>
      <c r="M265" s="239"/>
      <c r="N265" s="240"/>
      <c r="O265" s="240"/>
      <c r="P265" s="240"/>
      <c r="Q265" s="240"/>
      <c r="R265" s="240"/>
      <c r="S265" s="240"/>
      <c r="T265" s="241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2" t="s">
        <v>173</v>
      </c>
      <c r="AU265" s="242" t="s">
        <v>87</v>
      </c>
      <c r="AV265" s="13" t="s">
        <v>87</v>
      </c>
      <c r="AW265" s="13" t="s">
        <v>34</v>
      </c>
      <c r="AX265" s="13" t="s">
        <v>78</v>
      </c>
      <c r="AY265" s="242" t="s">
        <v>121</v>
      </c>
    </row>
    <row r="266" s="13" customFormat="1">
      <c r="A266" s="13"/>
      <c r="B266" s="232"/>
      <c r="C266" s="233"/>
      <c r="D266" s="226" t="s">
        <v>173</v>
      </c>
      <c r="E266" s="234" t="s">
        <v>1</v>
      </c>
      <c r="F266" s="235" t="s">
        <v>321</v>
      </c>
      <c r="G266" s="233"/>
      <c r="H266" s="236">
        <v>30</v>
      </c>
      <c r="I266" s="237"/>
      <c r="J266" s="233"/>
      <c r="K266" s="233"/>
      <c r="L266" s="238"/>
      <c r="M266" s="239"/>
      <c r="N266" s="240"/>
      <c r="O266" s="240"/>
      <c r="P266" s="240"/>
      <c r="Q266" s="240"/>
      <c r="R266" s="240"/>
      <c r="S266" s="240"/>
      <c r="T266" s="241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2" t="s">
        <v>173</v>
      </c>
      <c r="AU266" s="242" t="s">
        <v>87</v>
      </c>
      <c r="AV266" s="13" t="s">
        <v>87</v>
      </c>
      <c r="AW266" s="13" t="s">
        <v>34</v>
      </c>
      <c r="AX266" s="13" t="s">
        <v>78</v>
      </c>
      <c r="AY266" s="242" t="s">
        <v>121</v>
      </c>
    </row>
    <row r="267" s="13" customFormat="1">
      <c r="A267" s="13"/>
      <c r="B267" s="232"/>
      <c r="C267" s="233"/>
      <c r="D267" s="226" t="s">
        <v>173</v>
      </c>
      <c r="E267" s="234" t="s">
        <v>1</v>
      </c>
      <c r="F267" s="235" t="s">
        <v>322</v>
      </c>
      <c r="G267" s="233"/>
      <c r="H267" s="236">
        <v>30</v>
      </c>
      <c r="I267" s="237"/>
      <c r="J267" s="233"/>
      <c r="K267" s="233"/>
      <c r="L267" s="238"/>
      <c r="M267" s="239"/>
      <c r="N267" s="240"/>
      <c r="O267" s="240"/>
      <c r="P267" s="240"/>
      <c r="Q267" s="240"/>
      <c r="R267" s="240"/>
      <c r="S267" s="240"/>
      <c r="T267" s="241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2" t="s">
        <v>173</v>
      </c>
      <c r="AU267" s="242" t="s">
        <v>87</v>
      </c>
      <c r="AV267" s="13" t="s">
        <v>87</v>
      </c>
      <c r="AW267" s="13" t="s">
        <v>34</v>
      </c>
      <c r="AX267" s="13" t="s">
        <v>78</v>
      </c>
      <c r="AY267" s="242" t="s">
        <v>121</v>
      </c>
    </row>
    <row r="268" s="13" customFormat="1">
      <c r="A268" s="13"/>
      <c r="B268" s="232"/>
      <c r="C268" s="233"/>
      <c r="D268" s="226" t="s">
        <v>173</v>
      </c>
      <c r="E268" s="234" t="s">
        <v>1</v>
      </c>
      <c r="F268" s="235" t="s">
        <v>323</v>
      </c>
      <c r="G268" s="233"/>
      <c r="H268" s="236">
        <v>30</v>
      </c>
      <c r="I268" s="237"/>
      <c r="J268" s="233"/>
      <c r="K268" s="233"/>
      <c r="L268" s="238"/>
      <c r="M268" s="239"/>
      <c r="N268" s="240"/>
      <c r="O268" s="240"/>
      <c r="P268" s="240"/>
      <c r="Q268" s="240"/>
      <c r="R268" s="240"/>
      <c r="S268" s="240"/>
      <c r="T268" s="241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2" t="s">
        <v>173</v>
      </c>
      <c r="AU268" s="242" t="s">
        <v>87</v>
      </c>
      <c r="AV268" s="13" t="s">
        <v>87</v>
      </c>
      <c r="AW268" s="13" t="s">
        <v>34</v>
      </c>
      <c r="AX268" s="13" t="s">
        <v>78</v>
      </c>
      <c r="AY268" s="242" t="s">
        <v>121</v>
      </c>
    </row>
    <row r="269" s="13" customFormat="1">
      <c r="A269" s="13"/>
      <c r="B269" s="232"/>
      <c r="C269" s="233"/>
      <c r="D269" s="226" t="s">
        <v>173</v>
      </c>
      <c r="E269" s="234" t="s">
        <v>1</v>
      </c>
      <c r="F269" s="235" t="s">
        <v>324</v>
      </c>
      <c r="G269" s="233"/>
      <c r="H269" s="236">
        <v>30</v>
      </c>
      <c r="I269" s="237"/>
      <c r="J269" s="233"/>
      <c r="K269" s="233"/>
      <c r="L269" s="238"/>
      <c r="M269" s="239"/>
      <c r="N269" s="240"/>
      <c r="O269" s="240"/>
      <c r="P269" s="240"/>
      <c r="Q269" s="240"/>
      <c r="R269" s="240"/>
      <c r="S269" s="240"/>
      <c r="T269" s="241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2" t="s">
        <v>173</v>
      </c>
      <c r="AU269" s="242" t="s">
        <v>87</v>
      </c>
      <c r="AV269" s="13" t="s">
        <v>87</v>
      </c>
      <c r="AW269" s="13" t="s">
        <v>34</v>
      </c>
      <c r="AX269" s="13" t="s">
        <v>78</v>
      </c>
      <c r="AY269" s="242" t="s">
        <v>121</v>
      </c>
    </row>
    <row r="270" s="13" customFormat="1">
      <c r="A270" s="13"/>
      <c r="B270" s="232"/>
      <c r="C270" s="233"/>
      <c r="D270" s="226" t="s">
        <v>173</v>
      </c>
      <c r="E270" s="234" t="s">
        <v>1</v>
      </c>
      <c r="F270" s="235" t="s">
        <v>325</v>
      </c>
      <c r="G270" s="233"/>
      <c r="H270" s="236">
        <v>30</v>
      </c>
      <c r="I270" s="237"/>
      <c r="J270" s="233"/>
      <c r="K270" s="233"/>
      <c r="L270" s="238"/>
      <c r="M270" s="239"/>
      <c r="N270" s="240"/>
      <c r="O270" s="240"/>
      <c r="P270" s="240"/>
      <c r="Q270" s="240"/>
      <c r="R270" s="240"/>
      <c r="S270" s="240"/>
      <c r="T270" s="241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2" t="s">
        <v>173</v>
      </c>
      <c r="AU270" s="242" t="s">
        <v>87</v>
      </c>
      <c r="AV270" s="13" t="s">
        <v>87</v>
      </c>
      <c r="AW270" s="13" t="s">
        <v>34</v>
      </c>
      <c r="AX270" s="13" t="s">
        <v>78</v>
      </c>
      <c r="AY270" s="242" t="s">
        <v>121</v>
      </c>
    </row>
    <row r="271" s="13" customFormat="1">
      <c r="A271" s="13"/>
      <c r="B271" s="232"/>
      <c r="C271" s="233"/>
      <c r="D271" s="226" t="s">
        <v>173</v>
      </c>
      <c r="E271" s="234" t="s">
        <v>1</v>
      </c>
      <c r="F271" s="235" t="s">
        <v>326</v>
      </c>
      <c r="G271" s="233"/>
      <c r="H271" s="236">
        <v>30</v>
      </c>
      <c r="I271" s="237"/>
      <c r="J271" s="233"/>
      <c r="K271" s="233"/>
      <c r="L271" s="238"/>
      <c r="M271" s="239"/>
      <c r="N271" s="240"/>
      <c r="O271" s="240"/>
      <c r="P271" s="240"/>
      <c r="Q271" s="240"/>
      <c r="R271" s="240"/>
      <c r="S271" s="240"/>
      <c r="T271" s="241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2" t="s">
        <v>173</v>
      </c>
      <c r="AU271" s="242" t="s">
        <v>87</v>
      </c>
      <c r="AV271" s="13" t="s">
        <v>87</v>
      </c>
      <c r="AW271" s="13" t="s">
        <v>34</v>
      </c>
      <c r="AX271" s="13" t="s">
        <v>78</v>
      </c>
      <c r="AY271" s="242" t="s">
        <v>121</v>
      </c>
    </row>
    <row r="272" s="13" customFormat="1">
      <c r="A272" s="13"/>
      <c r="B272" s="232"/>
      <c r="C272" s="233"/>
      <c r="D272" s="226" t="s">
        <v>173</v>
      </c>
      <c r="E272" s="234" t="s">
        <v>1</v>
      </c>
      <c r="F272" s="235" t="s">
        <v>327</v>
      </c>
      <c r="G272" s="233"/>
      <c r="H272" s="236">
        <v>30</v>
      </c>
      <c r="I272" s="237"/>
      <c r="J272" s="233"/>
      <c r="K272" s="233"/>
      <c r="L272" s="238"/>
      <c r="M272" s="239"/>
      <c r="N272" s="240"/>
      <c r="O272" s="240"/>
      <c r="P272" s="240"/>
      <c r="Q272" s="240"/>
      <c r="R272" s="240"/>
      <c r="S272" s="240"/>
      <c r="T272" s="241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2" t="s">
        <v>173</v>
      </c>
      <c r="AU272" s="242" t="s">
        <v>87</v>
      </c>
      <c r="AV272" s="13" t="s">
        <v>87</v>
      </c>
      <c r="AW272" s="13" t="s">
        <v>34</v>
      </c>
      <c r="AX272" s="13" t="s">
        <v>78</v>
      </c>
      <c r="AY272" s="242" t="s">
        <v>121</v>
      </c>
    </row>
    <row r="273" s="13" customFormat="1">
      <c r="A273" s="13"/>
      <c r="B273" s="232"/>
      <c r="C273" s="233"/>
      <c r="D273" s="226" t="s">
        <v>173</v>
      </c>
      <c r="E273" s="234" t="s">
        <v>1</v>
      </c>
      <c r="F273" s="235" t="s">
        <v>328</v>
      </c>
      <c r="G273" s="233"/>
      <c r="H273" s="236">
        <v>30</v>
      </c>
      <c r="I273" s="237"/>
      <c r="J273" s="233"/>
      <c r="K273" s="233"/>
      <c r="L273" s="238"/>
      <c r="M273" s="239"/>
      <c r="N273" s="240"/>
      <c r="O273" s="240"/>
      <c r="P273" s="240"/>
      <c r="Q273" s="240"/>
      <c r="R273" s="240"/>
      <c r="S273" s="240"/>
      <c r="T273" s="241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2" t="s">
        <v>173</v>
      </c>
      <c r="AU273" s="242" t="s">
        <v>87</v>
      </c>
      <c r="AV273" s="13" t="s">
        <v>87</v>
      </c>
      <c r="AW273" s="13" t="s">
        <v>34</v>
      </c>
      <c r="AX273" s="13" t="s">
        <v>78</v>
      </c>
      <c r="AY273" s="242" t="s">
        <v>121</v>
      </c>
    </row>
    <row r="274" s="13" customFormat="1">
      <c r="A274" s="13"/>
      <c r="B274" s="232"/>
      <c r="C274" s="233"/>
      <c r="D274" s="226" t="s">
        <v>173</v>
      </c>
      <c r="E274" s="234" t="s">
        <v>1</v>
      </c>
      <c r="F274" s="235" t="s">
        <v>329</v>
      </c>
      <c r="G274" s="233"/>
      <c r="H274" s="236">
        <v>30</v>
      </c>
      <c r="I274" s="237"/>
      <c r="J274" s="233"/>
      <c r="K274" s="233"/>
      <c r="L274" s="238"/>
      <c r="M274" s="239"/>
      <c r="N274" s="240"/>
      <c r="O274" s="240"/>
      <c r="P274" s="240"/>
      <c r="Q274" s="240"/>
      <c r="R274" s="240"/>
      <c r="S274" s="240"/>
      <c r="T274" s="241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2" t="s">
        <v>173</v>
      </c>
      <c r="AU274" s="242" t="s">
        <v>87</v>
      </c>
      <c r="AV274" s="13" t="s">
        <v>87</v>
      </c>
      <c r="AW274" s="13" t="s">
        <v>34</v>
      </c>
      <c r="AX274" s="13" t="s">
        <v>78</v>
      </c>
      <c r="AY274" s="242" t="s">
        <v>121</v>
      </c>
    </row>
    <row r="275" s="13" customFormat="1">
      <c r="A275" s="13"/>
      <c r="B275" s="232"/>
      <c r="C275" s="233"/>
      <c r="D275" s="226" t="s">
        <v>173</v>
      </c>
      <c r="E275" s="234" t="s">
        <v>1</v>
      </c>
      <c r="F275" s="235" t="s">
        <v>330</v>
      </c>
      <c r="G275" s="233"/>
      <c r="H275" s="236">
        <v>15</v>
      </c>
      <c r="I275" s="237"/>
      <c r="J275" s="233"/>
      <c r="K275" s="233"/>
      <c r="L275" s="238"/>
      <c r="M275" s="239"/>
      <c r="N275" s="240"/>
      <c r="O275" s="240"/>
      <c r="P275" s="240"/>
      <c r="Q275" s="240"/>
      <c r="R275" s="240"/>
      <c r="S275" s="240"/>
      <c r="T275" s="241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2" t="s">
        <v>173</v>
      </c>
      <c r="AU275" s="242" t="s">
        <v>87</v>
      </c>
      <c r="AV275" s="13" t="s">
        <v>87</v>
      </c>
      <c r="AW275" s="13" t="s">
        <v>34</v>
      </c>
      <c r="AX275" s="13" t="s">
        <v>78</v>
      </c>
      <c r="AY275" s="242" t="s">
        <v>121</v>
      </c>
    </row>
    <row r="276" s="13" customFormat="1">
      <c r="A276" s="13"/>
      <c r="B276" s="232"/>
      <c r="C276" s="233"/>
      <c r="D276" s="226" t="s">
        <v>173</v>
      </c>
      <c r="E276" s="234" t="s">
        <v>1</v>
      </c>
      <c r="F276" s="235" t="s">
        <v>331</v>
      </c>
      <c r="G276" s="233"/>
      <c r="H276" s="236">
        <v>15</v>
      </c>
      <c r="I276" s="237"/>
      <c r="J276" s="233"/>
      <c r="K276" s="233"/>
      <c r="L276" s="238"/>
      <c r="M276" s="239"/>
      <c r="N276" s="240"/>
      <c r="O276" s="240"/>
      <c r="P276" s="240"/>
      <c r="Q276" s="240"/>
      <c r="R276" s="240"/>
      <c r="S276" s="240"/>
      <c r="T276" s="241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2" t="s">
        <v>173</v>
      </c>
      <c r="AU276" s="242" t="s">
        <v>87</v>
      </c>
      <c r="AV276" s="13" t="s">
        <v>87</v>
      </c>
      <c r="AW276" s="13" t="s">
        <v>34</v>
      </c>
      <c r="AX276" s="13" t="s">
        <v>78</v>
      </c>
      <c r="AY276" s="242" t="s">
        <v>121</v>
      </c>
    </row>
    <row r="277" s="13" customFormat="1">
      <c r="A277" s="13"/>
      <c r="B277" s="232"/>
      <c r="C277" s="233"/>
      <c r="D277" s="226" t="s">
        <v>173</v>
      </c>
      <c r="E277" s="234" t="s">
        <v>1</v>
      </c>
      <c r="F277" s="235" t="s">
        <v>332</v>
      </c>
      <c r="G277" s="233"/>
      <c r="H277" s="236">
        <v>15</v>
      </c>
      <c r="I277" s="237"/>
      <c r="J277" s="233"/>
      <c r="K277" s="233"/>
      <c r="L277" s="238"/>
      <c r="M277" s="239"/>
      <c r="N277" s="240"/>
      <c r="O277" s="240"/>
      <c r="P277" s="240"/>
      <c r="Q277" s="240"/>
      <c r="R277" s="240"/>
      <c r="S277" s="240"/>
      <c r="T277" s="241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2" t="s">
        <v>173</v>
      </c>
      <c r="AU277" s="242" t="s">
        <v>87</v>
      </c>
      <c r="AV277" s="13" t="s">
        <v>87</v>
      </c>
      <c r="AW277" s="13" t="s">
        <v>34</v>
      </c>
      <c r="AX277" s="13" t="s">
        <v>78</v>
      </c>
      <c r="AY277" s="242" t="s">
        <v>121</v>
      </c>
    </row>
    <row r="278" s="14" customFormat="1">
      <c r="A278" s="14"/>
      <c r="B278" s="243"/>
      <c r="C278" s="244"/>
      <c r="D278" s="226" t="s">
        <v>173</v>
      </c>
      <c r="E278" s="245" t="s">
        <v>1</v>
      </c>
      <c r="F278" s="246" t="s">
        <v>177</v>
      </c>
      <c r="G278" s="244"/>
      <c r="H278" s="247">
        <v>405</v>
      </c>
      <c r="I278" s="248"/>
      <c r="J278" s="244"/>
      <c r="K278" s="244"/>
      <c r="L278" s="249"/>
      <c r="M278" s="250"/>
      <c r="N278" s="251"/>
      <c r="O278" s="251"/>
      <c r="P278" s="251"/>
      <c r="Q278" s="251"/>
      <c r="R278" s="251"/>
      <c r="S278" s="251"/>
      <c r="T278" s="252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3" t="s">
        <v>173</v>
      </c>
      <c r="AU278" s="253" t="s">
        <v>87</v>
      </c>
      <c r="AV278" s="14" t="s">
        <v>128</v>
      </c>
      <c r="AW278" s="14" t="s">
        <v>34</v>
      </c>
      <c r="AX278" s="14" t="s">
        <v>85</v>
      </c>
      <c r="AY278" s="253" t="s">
        <v>121</v>
      </c>
    </row>
    <row r="279" s="2" customFormat="1" ht="24.15" customHeight="1">
      <c r="A279" s="37"/>
      <c r="B279" s="38"/>
      <c r="C279" s="213" t="s">
        <v>333</v>
      </c>
      <c r="D279" s="213" t="s">
        <v>123</v>
      </c>
      <c r="E279" s="214" t="s">
        <v>334</v>
      </c>
      <c r="F279" s="215" t="s">
        <v>335</v>
      </c>
      <c r="G279" s="216" t="s">
        <v>170</v>
      </c>
      <c r="H279" s="217">
        <v>90</v>
      </c>
      <c r="I279" s="218"/>
      <c r="J279" s="219">
        <f>ROUND(I279*H279,2)</f>
        <v>0</v>
      </c>
      <c r="K279" s="215" t="s">
        <v>127</v>
      </c>
      <c r="L279" s="43"/>
      <c r="M279" s="220" t="s">
        <v>1</v>
      </c>
      <c r="N279" s="221" t="s">
        <v>43</v>
      </c>
      <c r="O279" s="90"/>
      <c r="P279" s="222">
        <f>O279*H279</f>
        <v>0</v>
      </c>
      <c r="Q279" s="222">
        <v>0</v>
      </c>
      <c r="R279" s="222">
        <f>Q279*H279</f>
        <v>0</v>
      </c>
      <c r="S279" s="222">
        <v>0</v>
      </c>
      <c r="T279" s="223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224" t="s">
        <v>197</v>
      </c>
      <c r="AT279" s="224" t="s">
        <v>123</v>
      </c>
      <c r="AU279" s="224" t="s">
        <v>87</v>
      </c>
      <c r="AY279" s="16" t="s">
        <v>121</v>
      </c>
      <c r="BE279" s="225">
        <f>IF(N279="základní",J279,0)</f>
        <v>0</v>
      </c>
      <c r="BF279" s="225">
        <f>IF(N279="snížená",J279,0)</f>
        <v>0</v>
      </c>
      <c r="BG279" s="225">
        <f>IF(N279="zákl. přenesená",J279,0)</f>
        <v>0</v>
      </c>
      <c r="BH279" s="225">
        <f>IF(N279="sníž. přenesená",J279,0)</f>
        <v>0</v>
      </c>
      <c r="BI279" s="225">
        <f>IF(N279="nulová",J279,0)</f>
        <v>0</v>
      </c>
      <c r="BJ279" s="16" t="s">
        <v>85</v>
      </c>
      <c r="BK279" s="225">
        <f>ROUND(I279*H279,2)</f>
        <v>0</v>
      </c>
      <c r="BL279" s="16" t="s">
        <v>197</v>
      </c>
      <c r="BM279" s="224" t="s">
        <v>336</v>
      </c>
    </row>
    <row r="280" s="2" customFormat="1">
      <c r="A280" s="37"/>
      <c r="B280" s="38"/>
      <c r="C280" s="39"/>
      <c r="D280" s="226" t="s">
        <v>130</v>
      </c>
      <c r="E280" s="39"/>
      <c r="F280" s="227" t="s">
        <v>335</v>
      </c>
      <c r="G280" s="39"/>
      <c r="H280" s="39"/>
      <c r="I280" s="228"/>
      <c r="J280" s="39"/>
      <c r="K280" s="39"/>
      <c r="L280" s="43"/>
      <c r="M280" s="229"/>
      <c r="N280" s="230"/>
      <c r="O280" s="90"/>
      <c r="P280" s="90"/>
      <c r="Q280" s="90"/>
      <c r="R280" s="90"/>
      <c r="S280" s="90"/>
      <c r="T280" s="91"/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T280" s="16" t="s">
        <v>130</v>
      </c>
      <c r="AU280" s="16" t="s">
        <v>87</v>
      </c>
    </row>
    <row r="281" s="2" customFormat="1">
      <c r="A281" s="37"/>
      <c r="B281" s="38"/>
      <c r="C281" s="39"/>
      <c r="D281" s="226" t="s">
        <v>131</v>
      </c>
      <c r="E281" s="39"/>
      <c r="F281" s="231" t="s">
        <v>317</v>
      </c>
      <c r="G281" s="39"/>
      <c r="H281" s="39"/>
      <c r="I281" s="228"/>
      <c r="J281" s="39"/>
      <c r="K281" s="39"/>
      <c r="L281" s="43"/>
      <c r="M281" s="229"/>
      <c r="N281" s="230"/>
      <c r="O281" s="90"/>
      <c r="P281" s="90"/>
      <c r="Q281" s="90"/>
      <c r="R281" s="90"/>
      <c r="S281" s="90"/>
      <c r="T281" s="91"/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T281" s="16" t="s">
        <v>131</v>
      </c>
      <c r="AU281" s="16" t="s">
        <v>87</v>
      </c>
    </row>
    <row r="282" s="13" customFormat="1">
      <c r="A282" s="13"/>
      <c r="B282" s="232"/>
      <c r="C282" s="233"/>
      <c r="D282" s="226" t="s">
        <v>173</v>
      </c>
      <c r="E282" s="234" t="s">
        <v>1</v>
      </c>
      <c r="F282" s="235" t="s">
        <v>337</v>
      </c>
      <c r="G282" s="233"/>
      <c r="H282" s="236">
        <v>30</v>
      </c>
      <c r="I282" s="237"/>
      <c r="J282" s="233"/>
      <c r="K282" s="233"/>
      <c r="L282" s="238"/>
      <c r="M282" s="239"/>
      <c r="N282" s="240"/>
      <c r="O282" s="240"/>
      <c r="P282" s="240"/>
      <c r="Q282" s="240"/>
      <c r="R282" s="240"/>
      <c r="S282" s="240"/>
      <c r="T282" s="241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2" t="s">
        <v>173</v>
      </c>
      <c r="AU282" s="242" t="s">
        <v>87</v>
      </c>
      <c r="AV282" s="13" t="s">
        <v>87</v>
      </c>
      <c r="AW282" s="13" t="s">
        <v>34</v>
      </c>
      <c r="AX282" s="13" t="s">
        <v>78</v>
      </c>
      <c r="AY282" s="242" t="s">
        <v>121</v>
      </c>
    </row>
    <row r="283" s="13" customFormat="1">
      <c r="A283" s="13"/>
      <c r="B283" s="232"/>
      <c r="C283" s="233"/>
      <c r="D283" s="226" t="s">
        <v>173</v>
      </c>
      <c r="E283" s="234" t="s">
        <v>1</v>
      </c>
      <c r="F283" s="235" t="s">
        <v>338</v>
      </c>
      <c r="G283" s="233"/>
      <c r="H283" s="236">
        <v>30</v>
      </c>
      <c r="I283" s="237"/>
      <c r="J283" s="233"/>
      <c r="K283" s="233"/>
      <c r="L283" s="238"/>
      <c r="M283" s="239"/>
      <c r="N283" s="240"/>
      <c r="O283" s="240"/>
      <c r="P283" s="240"/>
      <c r="Q283" s="240"/>
      <c r="R283" s="240"/>
      <c r="S283" s="240"/>
      <c r="T283" s="241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2" t="s">
        <v>173</v>
      </c>
      <c r="AU283" s="242" t="s">
        <v>87</v>
      </c>
      <c r="AV283" s="13" t="s">
        <v>87</v>
      </c>
      <c r="AW283" s="13" t="s">
        <v>34</v>
      </c>
      <c r="AX283" s="13" t="s">
        <v>78</v>
      </c>
      <c r="AY283" s="242" t="s">
        <v>121</v>
      </c>
    </row>
    <row r="284" s="13" customFormat="1">
      <c r="A284" s="13"/>
      <c r="B284" s="232"/>
      <c r="C284" s="233"/>
      <c r="D284" s="226" t="s">
        <v>173</v>
      </c>
      <c r="E284" s="234" t="s">
        <v>1</v>
      </c>
      <c r="F284" s="235" t="s">
        <v>339</v>
      </c>
      <c r="G284" s="233"/>
      <c r="H284" s="236">
        <v>30</v>
      </c>
      <c r="I284" s="237"/>
      <c r="J284" s="233"/>
      <c r="K284" s="233"/>
      <c r="L284" s="238"/>
      <c r="M284" s="239"/>
      <c r="N284" s="240"/>
      <c r="O284" s="240"/>
      <c r="P284" s="240"/>
      <c r="Q284" s="240"/>
      <c r="R284" s="240"/>
      <c r="S284" s="240"/>
      <c r="T284" s="241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2" t="s">
        <v>173</v>
      </c>
      <c r="AU284" s="242" t="s">
        <v>87</v>
      </c>
      <c r="AV284" s="13" t="s">
        <v>87</v>
      </c>
      <c r="AW284" s="13" t="s">
        <v>34</v>
      </c>
      <c r="AX284" s="13" t="s">
        <v>78</v>
      </c>
      <c r="AY284" s="242" t="s">
        <v>121</v>
      </c>
    </row>
    <row r="285" s="14" customFormat="1">
      <c r="A285" s="14"/>
      <c r="B285" s="243"/>
      <c r="C285" s="244"/>
      <c r="D285" s="226" t="s">
        <v>173</v>
      </c>
      <c r="E285" s="245" t="s">
        <v>1</v>
      </c>
      <c r="F285" s="246" t="s">
        <v>177</v>
      </c>
      <c r="G285" s="244"/>
      <c r="H285" s="247">
        <v>90</v>
      </c>
      <c r="I285" s="248"/>
      <c r="J285" s="244"/>
      <c r="K285" s="244"/>
      <c r="L285" s="249"/>
      <c r="M285" s="250"/>
      <c r="N285" s="251"/>
      <c r="O285" s="251"/>
      <c r="P285" s="251"/>
      <c r="Q285" s="251"/>
      <c r="R285" s="251"/>
      <c r="S285" s="251"/>
      <c r="T285" s="252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3" t="s">
        <v>173</v>
      </c>
      <c r="AU285" s="253" t="s">
        <v>87</v>
      </c>
      <c r="AV285" s="14" t="s">
        <v>128</v>
      </c>
      <c r="AW285" s="14" t="s">
        <v>34</v>
      </c>
      <c r="AX285" s="14" t="s">
        <v>85</v>
      </c>
      <c r="AY285" s="253" t="s">
        <v>121</v>
      </c>
    </row>
    <row r="286" s="2" customFormat="1" ht="24.15" customHeight="1">
      <c r="A286" s="37"/>
      <c r="B286" s="38"/>
      <c r="C286" s="213" t="s">
        <v>340</v>
      </c>
      <c r="D286" s="213" t="s">
        <v>123</v>
      </c>
      <c r="E286" s="214" t="s">
        <v>341</v>
      </c>
      <c r="F286" s="215" t="s">
        <v>342</v>
      </c>
      <c r="G286" s="216" t="s">
        <v>170</v>
      </c>
      <c r="H286" s="217">
        <v>450</v>
      </c>
      <c r="I286" s="218"/>
      <c r="J286" s="219">
        <f>ROUND(I286*H286,2)</f>
        <v>0</v>
      </c>
      <c r="K286" s="215" t="s">
        <v>127</v>
      </c>
      <c r="L286" s="43"/>
      <c r="M286" s="220" t="s">
        <v>1</v>
      </c>
      <c r="N286" s="221" t="s">
        <v>43</v>
      </c>
      <c r="O286" s="90"/>
      <c r="P286" s="222">
        <f>O286*H286</f>
        <v>0</v>
      </c>
      <c r="Q286" s="222">
        <v>0</v>
      </c>
      <c r="R286" s="222">
        <f>Q286*H286</f>
        <v>0</v>
      </c>
      <c r="S286" s="222">
        <v>0</v>
      </c>
      <c r="T286" s="223">
        <f>S286*H286</f>
        <v>0</v>
      </c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R286" s="224" t="s">
        <v>197</v>
      </c>
      <c r="AT286" s="224" t="s">
        <v>123</v>
      </c>
      <c r="AU286" s="224" t="s">
        <v>87</v>
      </c>
      <c r="AY286" s="16" t="s">
        <v>121</v>
      </c>
      <c r="BE286" s="225">
        <f>IF(N286="základní",J286,0)</f>
        <v>0</v>
      </c>
      <c r="BF286" s="225">
        <f>IF(N286="snížená",J286,0)</f>
        <v>0</v>
      </c>
      <c r="BG286" s="225">
        <f>IF(N286="zákl. přenesená",J286,0)</f>
        <v>0</v>
      </c>
      <c r="BH286" s="225">
        <f>IF(N286="sníž. přenesená",J286,0)</f>
        <v>0</v>
      </c>
      <c r="BI286" s="225">
        <f>IF(N286="nulová",J286,0)</f>
        <v>0</v>
      </c>
      <c r="BJ286" s="16" t="s">
        <v>85</v>
      </c>
      <c r="BK286" s="225">
        <f>ROUND(I286*H286,2)</f>
        <v>0</v>
      </c>
      <c r="BL286" s="16" t="s">
        <v>197</v>
      </c>
      <c r="BM286" s="224" t="s">
        <v>343</v>
      </c>
    </row>
    <row r="287" s="2" customFormat="1">
      <c r="A287" s="37"/>
      <c r="B287" s="38"/>
      <c r="C287" s="39"/>
      <c r="D287" s="226" t="s">
        <v>130</v>
      </c>
      <c r="E287" s="39"/>
      <c r="F287" s="227" t="s">
        <v>342</v>
      </c>
      <c r="G287" s="39"/>
      <c r="H287" s="39"/>
      <c r="I287" s="228"/>
      <c r="J287" s="39"/>
      <c r="K287" s="39"/>
      <c r="L287" s="43"/>
      <c r="M287" s="229"/>
      <c r="N287" s="230"/>
      <c r="O287" s="90"/>
      <c r="P287" s="90"/>
      <c r="Q287" s="90"/>
      <c r="R287" s="90"/>
      <c r="S287" s="90"/>
      <c r="T287" s="91"/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T287" s="16" t="s">
        <v>130</v>
      </c>
      <c r="AU287" s="16" t="s">
        <v>87</v>
      </c>
    </row>
    <row r="288" s="2" customFormat="1">
      <c r="A288" s="37"/>
      <c r="B288" s="38"/>
      <c r="C288" s="39"/>
      <c r="D288" s="226" t="s">
        <v>131</v>
      </c>
      <c r="E288" s="39"/>
      <c r="F288" s="231" t="s">
        <v>344</v>
      </c>
      <c r="G288" s="39"/>
      <c r="H288" s="39"/>
      <c r="I288" s="228"/>
      <c r="J288" s="39"/>
      <c r="K288" s="39"/>
      <c r="L288" s="43"/>
      <c r="M288" s="229"/>
      <c r="N288" s="230"/>
      <c r="O288" s="90"/>
      <c r="P288" s="90"/>
      <c r="Q288" s="90"/>
      <c r="R288" s="90"/>
      <c r="S288" s="90"/>
      <c r="T288" s="91"/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T288" s="16" t="s">
        <v>131</v>
      </c>
      <c r="AU288" s="16" t="s">
        <v>87</v>
      </c>
    </row>
    <row r="289" s="2" customFormat="1" ht="24.15" customHeight="1">
      <c r="A289" s="37"/>
      <c r="B289" s="38"/>
      <c r="C289" s="213" t="s">
        <v>345</v>
      </c>
      <c r="D289" s="213" t="s">
        <v>123</v>
      </c>
      <c r="E289" s="214" t="s">
        <v>346</v>
      </c>
      <c r="F289" s="215" t="s">
        <v>347</v>
      </c>
      <c r="G289" s="216" t="s">
        <v>204</v>
      </c>
      <c r="H289" s="217">
        <v>36</v>
      </c>
      <c r="I289" s="218"/>
      <c r="J289" s="219">
        <f>ROUND(I289*H289,2)</f>
        <v>0</v>
      </c>
      <c r="K289" s="215" t="s">
        <v>127</v>
      </c>
      <c r="L289" s="43"/>
      <c r="M289" s="220" t="s">
        <v>1</v>
      </c>
      <c r="N289" s="221" t="s">
        <v>43</v>
      </c>
      <c r="O289" s="90"/>
      <c r="P289" s="222">
        <f>O289*H289</f>
        <v>0</v>
      </c>
      <c r="Q289" s="222">
        <v>0</v>
      </c>
      <c r="R289" s="222">
        <f>Q289*H289</f>
        <v>0</v>
      </c>
      <c r="S289" s="222">
        <v>0</v>
      </c>
      <c r="T289" s="223">
        <f>S289*H289</f>
        <v>0</v>
      </c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R289" s="224" t="s">
        <v>197</v>
      </c>
      <c r="AT289" s="224" t="s">
        <v>123</v>
      </c>
      <c r="AU289" s="224" t="s">
        <v>87</v>
      </c>
      <c r="AY289" s="16" t="s">
        <v>121</v>
      </c>
      <c r="BE289" s="225">
        <f>IF(N289="základní",J289,0)</f>
        <v>0</v>
      </c>
      <c r="BF289" s="225">
        <f>IF(N289="snížená",J289,0)</f>
        <v>0</v>
      </c>
      <c r="BG289" s="225">
        <f>IF(N289="zákl. přenesená",J289,0)</f>
        <v>0</v>
      </c>
      <c r="BH289" s="225">
        <f>IF(N289="sníž. přenesená",J289,0)</f>
        <v>0</v>
      </c>
      <c r="BI289" s="225">
        <f>IF(N289="nulová",J289,0)</f>
        <v>0</v>
      </c>
      <c r="BJ289" s="16" t="s">
        <v>85</v>
      </c>
      <c r="BK289" s="225">
        <f>ROUND(I289*H289,2)</f>
        <v>0</v>
      </c>
      <c r="BL289" s="16" t="s">
        <v>197</v>
      </c>
      <c r="BM289" s="224" t="s">
        <v>348</v>
      </c>
    </row>
    <row r="290" s="2" customFormat="1">
      <c r="A290" s="37"/>
      <c r="B290" s="38"/>
      <c r="C290" s="39"/>
      <c r="D290" s="226" t="s">
        <v>130</v>
      </c>
      <c r="E290" s="39"/>
      <c r="F290" s="227" t="s">
        <v>347</v>
      </c>
      <c r="G290" s="39"/>
      <c r="H290" s="39"/>
      <c r="I290" s="228"/>
      <c r="J290" s="39"/>
      <c r="K290" s="39"/>
      <c r="L290" s="43"/>
      <c r="M290" s="229"/>
      <c r="N290" s="230"/>
      <c r="O290" s="90"/>
      <c r="P290" s="90"/>
      <c r="Q290" s="90"/>
      <c r="R290" s="90"/>
      <c r="S290" s="90"/>
      <c r="T290" s="91"/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T290" s="16" t="s">
        <v>130</v>
      </c>
      <c r="AU290" s="16" t="s">
        <v>87</v>
      </c>
    </row>
    <row r="291" s="2" customFormat="1">
      <c r="A291" s="37"/>
      <c r="B291" s="38"/>
      <c r="C291" s="39"/>
      <c r="D291" s="226" t="s">
        <v>131</v>
      </c>
      <c r="E291" s="39"/>
      <c r="F291" s="231" t="s">
        <v>349</v>
      </c>
      <c r="G291" s="39"/>
      <c r="H291" s="39"/>
      <c r="I291" s="228"/>
      <c r="J291" s="39"/>
      <c r="K291" s="39"/>
      <c r="L291" s="43"/>
      <c r="M291" s="229"/>
      <c r="N291" s="230"/>
      <c r="O291" s="90"/>
      <c r="P291" s="90"/>
      <c r="Q291" s="90"/>
      <c r="R291" s="90"/>
      <c r="S291" s="90"/>
      <c r="T291" s="91"/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T291" s="16" t="s">
        <v>131</v>
      </c>
      <c r="AU291" s="16" t="s">
        <v>87</v>
      </c>
    </row>
    <row r="292" s="13" customFormat="1">
      <c r="A292" s="13"/>
      <c r="B292" s="232"/>
      <c r="C292" s="233"/>
      <c r="D292" s="226" t="s">
        <v>173</v>
      </c>
      <c r="E292" s="234" t="s">
        <v>1</v>
      </c>
      <c r="F292" s="235" t="s">
        <v>350</v>
      </c>
      <c r="G292" s="233"/>
      <c r="H292" s="236">
        <v>2</v>
      </c>
      <c r="I292" s="237"/>
      <c r="J292" s="233"/>
      <c r="K292" s="233"/>
      <c r="L292" s="238"/>
      <c r="M292" s="239"/>
      <c r="N292" s="240"/>
      <c r="O292" s="240"/>
      <c r="P292" s="240"/>
      <c r="Q292" s="240"/>
      <c r="R292" s="240"/>
      <c r="S292" s="240"/>
      <c r="T292" s="241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2" t="s">
        <v>173</v>
      </c>
      <c r="AU292" s="242" t="s">
        <v>87</v>
      </c>
      <c r="AV292" s="13" t="s">
        <v>87</v>
      </c>
      <c r="AW292" s="13" t="s">
        <v>34</v>
      </c>
      <c r="AX292" s="13" t="s">
        <v>78</v>
      </c>
      <c r="AY292" s="242" t="s">
        <v>121</v>
      </c>
    </row>
    <row r="293" s="13" customFormat="1">
      <c r="A293" s="13"/>
      <c r="B293" s="232"/>
      <c r="C293" s="233"/>
      <c r="D293" s="226" t="s">
        <v>173</v>
      </c>
      <c r="E293" s="234" t="s">
        <v>1</v>
      </c>
      <c r="F293" s="235" t="s">
        <v>351</v>
      </c>
      <c r="G293" s="233"/>
      <c r="H293" s="236">
        <v>2</v>
      </c>
      <c r="I293" s="237"/>
      <c r="J293" s="233"/>
      <c r="K293" s="233"/>
      <c r="L293" s="238"/>
      <c r="M293" s="239"/>
      <c r="N293" s="240"/>
      <c r="O293" s="240"/>
      <c r="P293" s="240"/>
      <c r="Q293" s="240"/>
      <c r="R293" s="240"/>
      <c r="S293" s="240"/>
      <c r="T293" s="241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2" t="s">
        <v>173</v>
      </c>
      <c r="AU293" s="242" t="s">
        <v>87</v>
      </c>
      <c r="AV293" s="13" t="s">
        <v>87</v>
      </c>
      <c r="AW293" s="13" t="s">
        <v>34</v>
      </c>
      <c r="AX293" s="13" t="s">
        <v>78</v>
      </c>
      <c r="AY293" s="242" t="s">
        <v>121</v>
      </c>
    </row>
    <row r="294" s="13" customFormat="1">
      <c r="A294" s="13"/>
      <c r="B294" s="232"/>
      <c r="C294" s="233"/>
      <c r="D294" s="226" t="s">
        <v>173</v>
      </c>
      <c r="E294" s="234" t="s">
        <v>1</v>
      </c>
      <c r="F294" s="235" t="s">
        <v>352</v>
      </c>
      <c r="G294" s="233"/>
      <c r="H294" s="236">
        <v>2</v>
      </c>
      <c r="I294" s="237"/>
      <c r="J294" s="233"/>
      <c r="K294" s="233"/>
      <c r="L294" s="238"/>
      <c r="M294" s="239"/>
      <c r="N294" s="240"/>
      <c r="O294" s="240"/>
      <c r="P294" s="240"/>
      <c r="Q294" s="240"/>
      <c r="R294" s="240"/>
      <c r="S294" s="240"/>
      <c r="T294" s="241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2" t="s">
        <v>173</v>
      </c>
      <c r="AU294" s="242" t="s">
        <v>87</v>
      </c>
      <c r="AV294" s="13" t="s">
        <v>87</v>
      </c>
      <c r="AW294" s="13" t="s">
        <v>34</v>
      </c>
      <c r="AX294" s="13" t="s">
        <v>78</v>
      </c>
      <c r="AY294" s="242" t="s">
        <v>121</v>
      </c>
    </row>
    <row r="295" s="13" customFormat="1">
      <c r="A295" s="13"/>
      <c r="B295" s="232"/>
      <c r="C295" s="233"/>
      <c r="D295" s="226" t="s">
        <v>173</v>
      </c>
      <c r="E295" s="234" t="s">
        <v>1</v>
      </c>
      <c r="F295" s="235" t="s">
        <v>353</v>
      </c>
      <c r="G295" s="233"/>
      <c r="H295" s="236">
        <v>0</v>
      </c>
      <c r="I295" s="237"/>
      <c r="J295" s="233"/>
      <c r="K295" s="233"/>
      <c r="L295" s="238"/>
      <c r="M295" s="239"/>
      <c r="N295" s="240"/>
      <c r="O295" s="240"/>
      <c r="P295" s="240"/>
      <c r="Q295" s="240"/>
      <c r="R295" s="240"/>
      <c r="S295" s="240"/>
      <c r="T295" s="241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2" t="s">
        <v>173</v>
      </c>
      <c r="AU295" s="242" t="s">
        <v>87</v>
      </c>
      <c r="AV295" s="13" t="s">
        <v>87</v>
      </c>
      <c r="AW295" s="13" t="s">
        <v>34</v>
      </c>
      <c r="AX295" s="13" t="s">
        <v>78</v>
      </c>
      <c r="AY295" s="242" t="s">
        <v>121</v>
      </c>
    </row>
    <row r="296" s="13" customFormat="1">
      <c r="A296" s="13"/>
      <c r="B296" s="232"/>
      <c r="C296" s="233"/>
      <c r="D296" s="226" t="s">
        <v>173</v>
      </c>
      <c r="E296" s="234" t="s">
        <v>1</v>
      </c>
      <c r="F296" s="235" t="s">
        <v>354</v>
      </c>
      <c r="G296" s="233"/>
      <c r="H296" s="236">
        <v>2</v>
      </c>
      <c r="I296" s="237"/>
      <c r="J296" s="233"/>
      <c r="K296" s="233"/>
      <c r="L296" s="238"/>
      <c r="M296" s="239"/>
      <c r="N296" s="240"/>
      <c r="O296" s="240"/>
      <c r="P296" s="240"/>
      <c r="Q296" s="240"/>
      <c r="R296" s="240"/>
      <c r="S296" s="240"/>
      <c r="T296" s="241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2" t="s">
        <v>173</v>
      </c>
      <c r="AU296" s="242" t="s">
        <v>87</v>
      </c>
      <c r="AV296" s="13" t="s">
        <v>87</v>
      </c>
      <c r="AW296" s="13" t="s">
        <v>34</v>
      </c>
      <c r="AX296" s="13" t="s">
        <v>78</v>
      </c>
      <c r="AY296" s="242" t="s">
        <v>121</v>
      </c>
    </row>
    <row r="297" s="13" customFormat="1">
      <c r="A297" s="13"/>
      <c r="B297" s="232"/>
      <c r="C297" s="233"/>
      <c r="D297" s="226" t="s">
        <v>173</v>
      </c>
      <c r="E297" s="234" t="s">
        <v>1</v>
      </c>
      <c r="F297" s="235" t="s">
        <v>355</v>
      </c>
      <c r="G297" s="233"/>
      <c r="H297" s="236">
        <v>2</v>
      </c>
      <c r="I297" s="237"/>
      <c r="J297" s="233"/>
      <c r="K297" s="233"/>
      <c r="L297" s="238"/>
      <c r="M297" s="239"/>
      <c r="N297" s="240"/>
      <c r="O297" s="240"/>
      <c r="P297" s="240"/>
      <c r="Q297" s="240"/>
      <c r="R297" s="240"/>
      <c r="S297" s="240"/>
      <c r="T297" s="241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2" t="s">
        <v>173</v>
      </c>
      <c r="AU297" s="242" t="s">
        <v>87</v>
      </c>
      <c r="AV297" s="13" t="s">
        <v>87</v>
      </c>
      <c r="AW297" s="13" t="s">
        <v>34</v>
      </c>
      <c r="AX297" s="13" t="s">
        <v>78</v>
      </c>
      <c r="AY297" s="242" t="s">
        <v>121</v>
      </c>
    </row>
    <row r="298" s="13" customFormat="1">
      <c r="A298" s="13"/>
      <c r="B298" s="232"/>
      <c r="C298" s="233"/>
      <c r="D298" s="226" t="s">
        <v>173</v>
      </c>
      <c r="E298" s="234" t="s">
        <v>1</v>
      </c>
      <c r="F298" s="235" t="s">
        <v>356</v>
      </c>
      <c r="G298" s="233"/>
      <c r="H298" s="236">
        <v>2</v>
      </c>
      <c r="I298" s="237"/>
      <c r="J298" s="233"/>
      <c r="K298" s="233"/>
      <c r="L298" s="238"/>
      <c r="M298" s="239"/>
      <c r="N298" s="240"/>
      <c r="O298" s="240"/>
      <c r="P298" s="240"/>
      <c r="Q298" s="240"/>
      <c r="R298" s="240"/>
      <c r="S298" s="240"/>
      <c r="T298" s="241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2" t="s">
        <v>173</v>
      </c>
      <c r="AU298" s="242" t="s">
        <v>87</v>
      </c>
      <c r="AV298" s="13" t="s">
        <v>87</v>
      </c>
      <c r="AW298" s="13" t="s">
        <v>34</v>
      </c>
      <c r="AX298" s="13" t="s">
        <v>78</v>
      </c>
      <c r="AY298" s="242" t="s">
        <v>121</v>
      </c>
    </row>
    <row r="299" s="13" customFormat="1">
      <c r="A299" s="13"/>
      <c r="B299" s="232"/>
      <c r="C299" s="233"/>
      <c r="D299" s="226" t="s">
        <v>173</v>
      </c>
      <c r="E299" s="234" t="s">
        <v>1</v>
      </c>
      <c r="F299" s="235" t="s">
        <v>357</v>
      </c>
      <c r="G299" s="233"/>
      <c r="H299" s="236">
        <v>0</v>
      </c>
      <c r="I299" s="237"/>
      <c r="J299" s="233"/>
      <c r="K299" s="233"/>
      <c r="L299" s="238"/>
      <c r="M299" s="239"/>
      <c r="N299" s="240"/>
      <c r="O299" s="240"/>
      <c r="P299" s="240"/>
      <c r="Q299" s="240"/>
      <c r="R299" s="240"/>
      <c r="S299" s="240"/>
      <c r="T299" s="241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2" t="s">
        <v>173</v>
      </c>
      <c r="AU299" s="242" t="s">
        <v>87</v>
      </c>
      <c r="AV299" s="13" t="s">
        <v>87</v>
      </c>
      <c r="AW299" s="13" t="s">
        <v>34</v>
      </c>
      <c r="AX299" s="13" t="s">
        <v>78</v>
      </c>
      <c r="AY299" s="242" t="s">
        <v>121</v>
      </c>
    </row>
    <row r="300" s="13" customFormat="1">
      <c r="A300" s="13"/>
      <c r="B300" s="232"/>
      <c r="C300" s="233"/>
      <c r="D300" s="226" t="s">
        <v>173</v>
      </c>
      <c r="E300" s="234" t="s">
        <v>1</v>
      </c>
      <c r="F300" s="235" t="s">
        <v>358</v>
      </c>
      <c r="G300" s="233"/>
      <c r="H300" s="236">
        <v>2</v>
      </c>
      <c r="I300" s="237"/>
      <c r="J300" s="233"/>
      <c r="K300" s="233"/>
      <c r="L300" s="238"/>
      <c r="M300" s="239"/>
      <c r="N300" s="240"/>
      <c r="O300" s="240"/>
      <c r="P300" s="240"/>
      <c r="Q300" s="240"/>
      <c r="R300" s="240"/>
      <c r="S300" s="240"/>
      <c r="T300" s="241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2" t="s">
        <v>173</v>
      </c>
      <c r="AU300" s="242" t="s">
        <v>87</v>
      </c>
      <c r="AV300" s="13" t="s">
        <v>87</v>
      </c>
      <c r="AW300" s="13" t="s">
        <v>34</v>
      </c>
      <c r="AX300" s="13" t="s">
        <v>78</v>
      </c>
      <c r="AY300" s="242" t="s">
        <v>121</v>
      </c>
    </row>
    <row r="301" s="13" customFormat="1">
      <c r="A301" s="13"/>
      <c r="B301" s="232"/>
      <c r="C301" s="233"/>
      <c r="D301" s="226" t="s">
        <v>173</v>
      </c>
      <c r="E301" s="234" t="s">
        <v>1</v>
      </c>
      <c r="F301" s="235" t="s">
        <v>359</v>
      </c>
      <c r="G301" s="233"/>
      <c r="H301" s="236">
        <v>2</v>
      </c>
      <c r="I301" s="237"/>
      <c r="J301" s="233"/>
      <c r="K301" s="233"/>
      <c r="L301" s="238"/>
      <c r="M301" s="239"/>
      <c r="N301" s="240"/>
      <c r="O301" s="240"/>
      <c r="P301" s="240"/>
      <c r="Q301" s="240"/>
      <c r="R301" s="240"/>
      <c r="S301" s="240"/>
      <c r="T301" s="241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2" t="s">
        <v>173</v>
      </c>
      <c r="AU301" s="242" t="s">
        <v>87</v>
      </c>
      <c r="AV301" s="13" t="s">
        <v>87</v>
      </c>
      <c r="AW301" s="13" t="s">
        <v>34</v>
      </c>
      <c r="AX301" s="13" t="s">
        <v>78</v>
      </c>
      <c r="AY301" s="242" t="s">
        <v>121</v>
      </c>
    </row>
    <row r="302" s="13" customFormat="1">
      <c r="A302" s="13"/>
      <c r="B302" s="232"/>
      <c r="C302" s="233"/>
      <c r="D302" s="226" t="s">
        <v>173</v>
      </c>
      <c r="E302" s="234" t="s">
        <v>1</v>
      </c>
      <c r="F302" s="235" t="s">
        <v>360</v>
      </c>
      <c r="G302" s="233"/>
      <c r="H302" s="236">
        <v>2</v>
      </c>
      <c r="I302" s="237"/>
      <c r="J302" s="233"/>
      <c r="K302" s="233"/>
      <c r="L302" s="238"/>
      <c r="M302" s="239"/>
      <c r="N302" s="240"/>
      <c r="O302" s="240"/>
      <c r="P302" s="240"/>
      <c r="Q302" s="240"/>
      <c r="R302" s="240"/>
      <c r="S302" s="240"/>
      <c r="T302" s="241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2" t="s">
        <v>173</v>
      </c>
      <c r="AU302" s="242" t="s">
        <v>87</v>
      </c>
      <c r="AV302" s="13" t="s">
        <v>87</v>
      </c>
      <c r="AW302" s="13" t="s">
        <v>34</v>
      </c>
      <c r="AX302" s="13" t="s">
        <v>78</v>
      </c>
      <c r="AY302" s="242" t="s">
        <v>121</v>
      </c>
    </row>
    <row r="303" s="13" customFormat="1">
      <c r="A303" s="13"/>
      <c r="B303" s="232"/>
      <c r="C303" s="233"/>
      <c r="D303" s="226" t="s">
        <v>173</v>
      </c>
      <c r="E303" s="234" t="s">
        <v>1</v>
      </c>
      <c r="F303" s="235" t="s">
        <v>361</v>
      </c>
      <c r="G303" s="233"/>
      <c r="H303" s="236">
        <v>0</v>
      </c>
      <c r="I303" s="237"/>
      <c r="J303" s="233"/>
      <c r="K303" s="233"/>
      <c r="L303" s="238"/>
      <c r="M303" s="239"/>
      <c r="N303" s="240"/>
      <c r="O303" s="240"/>
      <c r="P303" s="240"/>
      <c r="Q303" s="240"/>
      <c r="R303" s="240"/>
      <c r="S303" s="240"/>
      <c r="T303" s="241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2" t="s">
        <v>173</v>
      </c>
      <c r="AU303" s="242" t="s">
        <v>87</v>
      </c>
      <c r="AV303" s="13" t="s">
        <v>87</v>
      </c>
      <c r="AW303" s="13" t="s">
        <v>34</v>
      </c>
      <c r="AX303" s="13" t="s">
        <v>78</v>
      </c>
      <c r="AY303" s="242" t="s">
        <v>121</v>
      </c>
    </row>
    <row r="304" s="13" customFormat="1">
      <c r="A304" s="13"/>
      <c r="B304" s="232"/>
      <c r="C304" s="233"/>
      <c r="D304" s="226" t="s">
        <v>173</v>
      </c>
      <c r="E304" s="234" t="s">
        <v>1</v>
      </c>
      <c r="F304" s="235" t="s">
        <v>362</v>
      </c>
      <c r="G304" s="233"/>
      <c r="H304" s="236">
        <v>6</v>
      </c>
      <c r="I304" s="237"/>
      <c r="J304" s="233"/>
      <c r="K304" s="233"/>
      <c r="L304" s="238"/>
      <c r="M304" s="239"/>
      <c r="N304" s="240"/>
      <c r="O304" s="240"/>
      <c r="P304" s="240"/>
      <c r="Q304" s="240"/>
      <c r="R304" s="240"/>
      <c r="S304" s="240"/>
      <c r="T304" s="241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2" t="s">
        <v>173</v>
      </c>
      <c r="AU304" s="242" t="s">
        <v>87</v>
      </c>
      <c r="AV304" s="13" t="s">
        <v>87</v>
      </c>
      <c r="AW304" s="13" t="s">
        <v>34</v>
      </c>
      <c r="AX304" s="13" t="s">
        <v>78</v>
      </c>
      <c r="AY304" s="242" t="s">
        <v>121</v>
      </c>
    </row>
    <row r="305" s="13" customFormat="1">
      <c r="A305" s="13"/>
      <c r="B305" s="232"/>
      <c r="C305" s="233"/>
      <c r="D305" s="226" t="s">
        <v>173</v>
      </c>
      <c r="E305" s="234" t="s">
        <v>1</v>
      </c>
      <c r="F305" s="235" t="s">
        <v>363</v>
      </c>
      <c r="G305" s="233"/>
      <c r="H305" s="236">
        <v>6</v>
      </c>
      <c r="I305" s="237"/>
      <c r="J305" s="233"/>
      <c r="K305" s="233"/>
      <c r="L305" s="238"/>
      <c r="M305" s="239"/>
      <c r="N305" s="240"/>
      <c r="O305" s="240"/>
      <c r="P305" s="240"/>
      <c r="Q305" s="240"/>
      <c r="R305" s="240"/>
      <c r="S305" s="240"/>
      <c r="T305" s="241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2" t="s">
        <v>173</v>
      </c>
      <c r="AU305" s="242" t="s">
        <v>87</v>
      </c>
      <c r="AV305" s="13" t="s">
        <v>87</v>
      </c>
      <c r="AW305" s="13" t="s">
        <v>34</v>
      </c>
      <c r="AX305" s="13" t="s">
        <v>78</v>
      </c>
      <c r="AY305" s="242" t="s">
        <v>121</v>
      </c>
    </row>
    <row r="306" s="13" customFormat="1">
      <c r="A306" s="13"/>
      <c r="B306" s="232"/>
      <c r="C306" s="233"/>
      <c r="D306" s="226" t="s">
        <v>173</v>
      </c>
      <c r="E306" s="234" t="s">
        <v>1</v>
      </c>
      <c r="F306" s="235" t="s">
        <v>364</v>
      </c>
      <c r="G306" s="233"/>
      <c r="H306" s="236">
        <v>6</v>
      </c>
      <c r="I306" s="237"/>
      <c r="J306" s="233"/>
      <c r="K306" s="233"/>
      <c r="L306" s="238"/>
      <c r="M306" s="239"/>
      <c r="N306" s="240"/>
      <c r="O306" s="240"/>
      <c r="P306" s="240"/>
      <c r="Q306" s="240"/>
      <c r="R306" s="240"/>
      <c r="S306" s="240"/>
      <c r="T306" s="241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2" t="s">
        <v>173</v>
      </c>
      <c r="AU306" s="242" t="s">
        <v>87</v>
      </c>
      <c r="AV306" s="13" t="s">
        <v>87</v>
      </c>
      <c r="AW306" s="13" t="s">
        <v>34</v>
      </c>
      <c r="AX306" s="13" t="s">
        <v>78</v>
      </c>
      <c r="AY306" s="242" t="s">
        <v>121</v>
      </c>
    </row>
    <row r="307" s="14" customFormat="1">
      <c r="A307" s="14"/>
      <c r="B307" s="243"/>
      <c r="C307" s="244"/>
      <c r="D307" s="226" t="s">
        <v>173</v>
      </c>
      <c r="E307" s="245" t="s">
        <v>1</v>
      </c>
      <c r="F307" s="246" t="s">
        <v>177</v>
      </c>
      <c r="G307" s="244"/>
      <c r="H307" s="247">
        <v>36</v>
      </c>
      <c r="I307" s="248"/>
      <c r="J307" s="244"/>
      <c r="K307" s="244"/>
      <c r="L307" s="249"/>
      <c r="M307" s="250"/>
      <c r="N307" s="251"/>
      <c r="O307" s="251"/>
      <c r="P307" s="251"/>
      <c r="Q307" s="251"/>
      <c r="R307" s="251"/>
      <c r="S307" s="251"/>
      <c r="T307" s="252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3" t="s">
        <v>173</v>
      </c>
      <c r="AU307" s="253" t="s">
        <v>87</v>
      </c>
      <c r="AV307" s="14" t="s">
        <v>128</v>
      </c>
      <c r="AW307" s="14" t="s">
        <v>34</v>
      </c>
      <c r="AX307" s="14" t="s">
        <v>85</v>
      </c>
      <c r="AY307" s="253" t="s">
        <v>121</v>
      </c>
    </row>
    <row r="308" s="2" customFormat="1" ht="16.5" customHeight="1">
      <c r="A308" s="37"/>
      <c r="B308" s="38"/>
      <c r="C308" s="213" t="s">
        <v>365</v>
      </c>
      <c r="D308" s="213" t="s">
        <v>123</v>
      </c>
      <c r="E308" s="214" t="s">
        <v>366</v>
      </c>
      <c r="F308" s="215" t="s">
        <v>367</v>
      </c>
      <c r="G308" s="216" t="s">
        <v>204</v>
      </c>
      <c r="H308" s="217">
        <v>60</v>
      </c>
      <c r="I308" s="218"/>
      <c r="J308" s="219">
        <f>ROUND(I308*H308,2)</f>
        <v>0</v>
      </c>
      <c r="K308" s="215" t="s">
        <v>127</v>
      </c>
      <c r="L308" s="43"/>
      <c r="M308" s="220" t="s">
        <v>1</v>
      </c>
      <c r="N308" s="221" t="s">
        <v>43</v>
      </c>
      <c r="O308" s="90"/>
      <c r="P308" s="222">
        <f>O308*H308</f>
        <v>0</v>
      </c>
      <c r="Q308" s="222">
        <v>0</v>
      </c>
      <c r="R308" s="222">
        <f>Q308*H308</f>
        <v>0</v>
      </c>
      <c r="S308" s="222">
        <v>0</v>
      </c>
      <c r="T308" s="223">
        <f>S308*H308</f>
        <v>0</v>
      </c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R308" s="224" t="s">
        <v>197</v>
      </c>
      <c r="AT308" s="224" t="s">
        <v>123</v>
      </c>
      <c r="AU308" s="224" t="s">
        <v>87</v>
      </c>
      <c r="AY308" s="16" t="s">
        <v>121</v>
      </c>
      <c r="BE308" s="225">
        <f>IF(N308="základní",J308,0)</f>
        <v>0</v>
      </c>
      <c r="BF308" s="225">
        <f>IF(N308="snížená",J308,0)</f>
        <v>0</v>
      </c>
      <c r="BG308" s="225">
        <f>IF(N308="zákl. přenesená",J308,0)</f>
        <v>0</v>
      </c>
      <c r="BH308" s="225">
        <f>IF(N308="sníž. přenesená",J308,0)</f>
        <v>0</v>
      </c>
      <c r="BI308" s="225">
        <f>IF(N308="nulová",J308,0)</f>
        <v>0</v>
      </c>
      <c r="BJ308" s="16" t="s">
        <v>85</v>
      </c>
      <c r="BK308" s="225">
        <f>ROUND(I308*H308,2)</f>
        <v>0</v>
      </c>
      <c r="BL308" s="16" t="s">
        <v>197</v>
      </c>
      <c r="BM308" s="224" t="s">
        <v>368</v>
      </c>
    </row>
    <row r="309" s="2" customFormat="1">
      <c r="A309" s="37"/>
      <c r="B309" s="38"/>
      <c r="C309" s="39"/>
      <c r="D309" s="226" t="s">
        <v>130</v>
      </c>
      <c r="E309" s="39"/>
      <c r="F309" s="227" t="s">
        <v>367</v>
      </c>
      <c r="G309" s="39"/>
      <c r="H309" s="39"/>
      <c r="I309" s="228"/>
      <c r="J309" s="39"/>
      <c r="K309" s="39"/>
      <c r="L309" s="43"/>
      <c r="M309" s="229"/>
      <c r="N309" s="230"/>
      <c r="O309" s="90"/>
      <c r="P309" s="90"/>
      <c r="Q309" s="90"/>
      <c r="R309" s="90"/>
      <c r="S309" s="90"/>
      <c r="T309" s="91"/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T309" s="16" t="s">
        <v>130</v>
      </c>
      <c r="AU309" s="16" t="s">
        <v>87</v>
      </c>
    </row>
    <row r="310" s="2" customFormat="1">
      <c r="A310" s="37"/>
      <c r="B310" s="38"/>
      <c r="C310" s="39"/>
      <c r="D310" s="226" t="s">
        <v>131</v>
      </c>
      <c r="E310" s="39"/>
      <c r="F310" s="231" t="s">
        <v>369</v>
      </c>
      <c r="G310" s="39"/>
      <c r="H310" s="39"/>
      <c r="I310" s="228"/>
      <c r="J310" s="39"/>
      <c r="K310" s="39"/>
      <c r="L310" s="43"/>
      <c r="M310" s="229"/>
      <c r="N310" s="230"/>
      <c r="O310" s="90"/>
      <c r="P310" s="90"/>
      <c r="Q310" s="90"/>
      <c r="R310" s="90"/>
      <c r="S310" s="90"/>
      <c r="T310" s="91"/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T310" s="16" t="s">
        <v>131</v>
      </c>
      <c r="AU310" s="16" t="s">
        <v>87</v>
      </c>
    </row>
    <row r="311" s="13" customFormat="1">
      <c r="A311" s="13"/>
      <c r="B311" s="232"/>
      <c r="C311" s="233"/>
      <c r="D311" s="226" t="s">
        <v>173</v>
      </c>
      <c r="E311" s="234" t="s">
        <v>1</v>
      </c>
      <c r="F311" s="235" t="s">
        <v>350</v>
      </c>
      <c r="G311" s="233"/>
      <c r="H311" s="236">
        <v>2</v>
      </c>
      <c r="I311" s="237"/>
      <c r="J311" s="233"/>
      <c r="K311" s="233"/>
      <c r="L311" s="238"/>
      <c r="M311" s="239"/>
      <c r="N311" s="240"/>
      <c r="O311" s="240"/>
      <c r="P311" s="240"/>
      <c r="Q311" s="240"/>
      <c r="R311" s="240"/>
      <c r="S311" s="240"/>
      <c r="T311" s="241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2" t="s">
        <v>173</v>
      </c>
      <c r="AU311" s="242" t="s">
        <v>87</v>
      </c>
      <c r="AV311" s="13" t="s">
        <v>87</v>
      </c>
      <c r="AW311" s="13" t="s">
        <v>34</v>
      </c>
      <c r="AX311" s="13" t="s">
        <v>78</v>
      </c>
      <c r="AY311" s="242" t="s">
        <v>121</v>
      </c>
    </row>
    <row r="312" s="13" customFormat="1">
      <c r="A312" s="13"/>
      <c r="B312" s="232"/>
      <c r="C312" s="233"/>
      <c r="D312" s="226" t="s">
        <v>173</v>
      </c>
      <c r="E312" s="234" t="s">
        <v>1</v>
      </c>
      <c r="F312" s="235" t="s">
        <v>351</v>
      </c>
      <c r="G312" s="233"/>
      <c r="H312" s="236">
        <v>2</v>
      </c>
      <c r="I312" s="237"/>
      <c r="J312" s="233"/>
      <c r="K312" s="233"/>
      <c r="L312" s="238"/>
      <c r="M312" s="239"/>
      <c r="N312" s="240"/>
      <c r="O312" s="240"/>
      <c r="P312" s="240"/>
      <c r="Q312" s="240"/>
      <c r="R312" s="240"/>
      <c r="S312" s="240"/>
      <c r="T312" s="241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2" t="s">
        <v>173</v>
      </c>
      <c r="AU312" s="242" t="s">
        <v>87</v>
      </c>
      <c r="AV312" s="13" t="s">
        <v>87</v>
      </c>
      <c r="AW312" s="13" t="s">
        <v>34</v>
      </c>
      <c r="AX312" s="13" t="s">
        <v>78</v>
      </c>
      <c r="AY312" s="242" t="s">
        <v>121</v>
      </c>
    </row>
    <row r="313" s="13" customFormat="1">
      <c r="A313" s="13"/>
      <c r="B313" s="232"/>
      <c r="C313" s="233"/>
      <c r="D313" s="226" t="s">
        <v>173</v>
      </c>
      <c r="E313" s="234" t="s">
        <v>1</v>
      </c>
      <c r="F313" s="235" t="s">
        <v>352</v>
      </c>
      <c r="G313" s="233"/>
      <c r="H313" s="236">
        <v>2</v>
      </c>
      <c r="I313" s="237"/>
      <c r="J313" s="233"/>
      <c r="K313" s="233"/>
      <c r="L313" s="238"/>
      <c r="M313" s="239"/>
      <c r="N313" s="240"/>
      <c r="O313" s="240"/>
      <c r="P313" s="240"/>
      <c r="Q313" s="240"/>
      <c r="R313" s="240"/>
      <c r="S313" s="240"/>
      <c r="T313" s="241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2" t="s">
        <v>173</v>
      </c>
      <c r="AU313" s="242" t="s">
        <v>87</v>
      </c>
      <c r="AV313" s="13" t="s">
        <v>87</v>
      </c>
      <c r="AW313" s="13" t="s">
        <v>34</v>
      </c>
      <c r="AX313" s="13" t="s">
        <v>78</v>
      </c>
      <c r="AY313" s="242" t="s">
        <v>121</v>
      </c>
    </row>
    <row r="314" s="13" customFormat="1">
      <c r="A314" s="13"/>
      <c r="B314" s="232"/>
      <c r="C314" s="233"/>
      <c r="D314" s="226" t="s">
        <v>173</v>
      </c>
      <c r="E314" s="234" t="s">
        <v>1</v>
      </c>
      <c r="F314" s="235" t="s">
        <v>370</v>
      </c>
      <c r="G314" s="233"/>
      <c r="H314" s="236">
        <v>2</v>
      </c>
      <c r="I314" s="237"/>
      <c r="J314" s="233"/>
      <c r="K314" s="233"/>
      <c r="L314" s="238"/>
      <c r="M314" s="239"/>
      <c r="N314" s="240"/>
      <c r="O314" s="240"/>
      <c r="P314" s="240"/>
      <c r="Q314" s="240"/>
      <c r="R314" s="240"/>
      <c r="S314" s="240"/>
      <c r="T314" s="241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2" t="s">
        <v>173</v>
      </c>
      <c r="AU314" s="242" t="s">
        <v>87</v>
      </c>
      <c r="AV314" s="13" t="s">
        <v>87</v>
      </c>
      <c r="AW314" s="13" t="s">
        <v>34</v>
      </c>
      <c r="AX314" s="13" t="s">
        <v>78</v>
      </c>
      <c r="AY314" s="242" t="s">
        <v>121</v>
      </c>
    </row>
    <row r="315" s="13" customFormat="1">
      <c r="A315" s="13"/>
      <c r="B315" s="232"/>
      <c r="C315" s="233"/>
      <c r="D315" s="226" t="s">
        <v>173</v>
      </c>
      <c r="E315" s="234" t="s">
        <v>1</v>
      </c>
      <c r="F315" s="235" t="s">
        <v>354</v>
      </c>
      <c r="G315" s="233"/>
      <c r="H315" s="236">
        <v>2</v>
      </c>
      <c r="I315" s="237"/>
      <c r="J315" s="233"/>
      <c r="K315" s="233"/>
      <c r="L315" s="238"/>
      <c r="M315" s="239"/>
      <c r="N315" s="240"/>
      <c r="O315" s="240"/>
      <c r="P315" s="240"/>
      <c r="Q315" s="240"/>
      <c r="R315" s="240"/>
      <c r="S315" s="240"/>
      <c r="T315" s="241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2" t="s">
        <v>173</v>
      </c>
      <c r="AU315" s="242" t="s">
        <v>87</v>
      </c>
      <c r="AV315" s="13" t="s">
        <v>87</v>
      </c>
      <c r="AW315" s="13" t="s">
        <v>34</v>
      </c>
      <c r="AX315" s="13" t="s">
        <v>78</v>
      </c>
      <c r="AY315" s="242" t="s">
        <v>121</v>
      </c>
    </row>
    <row r="316" s="13" customFormat="1">
      <c r="A316" s="13"/>
      <c r="B316" s="232"/>
      <c r="C316" s="233"/>
      <c r="D316" s="226" t="s">
        <v>173</v>
      </c>
      <c r="E316" s="234" t="s">
        <v>1</v>
      </c>
      <c r="F316" s="235" t="s">
        <v>355</v>
      </c>
      <c r="G316" s="233"/>
      <c r="H316" s="236">
        <v>2</v>
      </c>
      <c r="I316" s="237"/>
      <c r="J316" s="233"/>
      <c r="K316" s="233"/>
      <c r="L316" s="238"/>
      <c r="M316" s="239"/>
      <c r="N316" s="240"/>
      <c r="O316" s="240"/>
      <c r="P316" s="240"/>
      <c r="Q316" s="240"/>
      <c r="R316" s="240"/>
      <c r="S316" s="240"/>
      <c r="T316" s="241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2" t="s">
        <v>173</v>
      </c>
      <c r="AU316" s="242" t="s">
        <v>87</v>
      </c>
      <c r="AV316" s="13" t="s">
        <v>87</v>
      </c>
      <c r="AW316" s="13" t="s">
        <v>34</v>
      </c>
      <c r="AX316" s="13" t="s">
        <v>78</v>
      </c>
      <c r="AY316" s="242" t="s">
        <v>121</v>
      </c>
    </row>
    <row r="317" s="13" customFormat="1">
      <c r="A317" s="13"/>
      <c r="B317" s="232"/>
      <c r="C317" s="233"/>
      <c r="D317" s="226" t="s">
        <v>173</v>
      </c>
      <c r="E317" s="234" t="s">
        <v>1</v>
      </c>
      <c r="F317" s="235" t="s">
        <v>356</v>
      </c>
      <c r="G317" s="233"/>
      <c r="H317" s="236">
        <v>2</v>
      </c>
      <c r="I317" s="237"/>
      <c r="J317" s="233"/>
      <c r="K317" s="233"/>
      <c r="L317" s="238"/>
      <c r="M317" s="239"/>
      <c r="N317" s="240"/>
      <c r="O317" s="240"/>
      <c r="P317" s="240"/>
      <c r="Q317" s="240"/>
      <c r="R317" s="240"/>
      <c r="S317" s="240"/>
      <c r="T317" s="241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2" t="s">
        <v>173</v>
      </c>
      <c r="AU317" s="242" t="s">
        <v>87</v>
      </c>
      <c r="AV317" s="13" t="s">
        <v>87</v>
      </c>
      <c r="AW317" s="13" t="s">
        <v>34</v>
      </c>
      <c r="AX317" s="13" t="s">
        <v>78</v>
      </c>
      <c r="AY317" s="242" t="s">
        <v>121</v>
      </c>
    </row>
    <row r="318" s="13" customFormat="1">
      <c r="A318" s="13"/>
      <c r="B318" s="232"/>
      <c r="C318" s="233"/>
      <c r="D318" s="226" t="s">
        <v>173</v>
      </c>
      <c r="E318" s="234" t="s">
        <v>1</v>
      </c>
      <c r="F318" s="235" t="s">
        <v>371</v>
      </c>
      <c r="G318" s="233"/>
      <c r="H318" s="236">
        <v>2</v>
      </c>
      <c r="I318" s="237"/>
      <c r="J318" s="233"/>
      <c r="K318" s="233"/>
      <c r="L318" s="238"/>
      <c r="M318" s="239"/>
      <c r="N318" s="240"/>
      <c r="O318" s="240"/>
      <c r="P318" s="240"/>
      <c r="Q318" s="240"/>
      <c r="R318" s="240"/>
      <c r="S318" s="240"/>
      <c r="T318" s="241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2" t="s">
        <v>173</v>
      </c>
      <c r="AU318" s="242" t="s">
        <v>87</v>
      </c>
      <c r="AV318" s="13" t="s">
        <v>87</v>
      </c>
      <c r="AW318" s="13" t="s">
        <v>34</v>
      </c>
      <c r="AX318" s="13" t="s">
        <v>78</v>
      </c>
      <c r="AY318" s="242" t="s">
        <v>121</v>
      </c>
    </row>
    <row r="319" s="13" customFormat="1">
      <c r="A319" s="13"/>
      <c r="B319" s="232"/>
      <c r="C319" s="233"/>
      <c r="D319" s="226" t="s">
        <v>173</v>
      </c>
      <c r="E319" s="234" t="s">
        <v>1</v>
      </c>
      <c r="F319" s="235" t="s">
        <v>358</v>
      </c>
      <c r="G319" s="233"/>
      <c r="H319" s="236">
        <v>2</v>
      </c>
      <c r="I319" s="237"/>
      <c r="J319" s="233"/>
      <c r="K319" s="233"/>
      <c r="L319" s="238"/>
      <c r="M319" s="239"/>
      <c r="N319" s="240"/>
      <c r="O319" s="240"/>
      <c r="P319" s="240"/>
      <c r="Q319" s="240"/>
      <c r="R319" s="240"/>
      <c r="S319" s="240"/>
      <c r="T319" s="241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2" t="s">
        <v>173</v>
      </c>
      <c r="AU319" s="242" t="s">
        <v>87</v>
      </c>
      <c r="AV319" s="13" t="s">
        <v>87</v>
      </c>
      <c r="AW319" s="13" t="s">
        <v>34</v>
      </c>
      <c r="AX319" s="13" t="s">
        <v>78</v>
      </c>
      <c r="AY319" s="242" t="s">
        <v>121</v>
      </c>
    </row>
    <row r="320" s="13" customFormat="1">
      <c r="A320" s="13"/>
      <c r="B320" s="232"/>
      <c r="C320" s="233"/>
      <c r="D320" s="226" t="s">
        <v>173</v>
      </c>
      <c r="E320" s="234" t="s">
        <v>1</v>
      </c>
      <c r="F320" s="235" t="s">
        <v>359</v>
      </c>
      <c r="G320" s="233"/>
      <c r="H320" s="236">
        <v>2</v>
      </c>
      <c r="I320" s="237"/>
      <c r="J320" s="233"/>
      <c r="K320" s="233"/>
      <c r="L320" s="238"/>
      <c r="M320" s="239"/>
      <c r="N320" s="240"/>
      <c r="O320" s="240"/>
      <c r="P320" s="240"/>
      <c r="Q320" s="240"/>
      <c r="R320" s="240"/>
      <c r="S320" s="240"/>
      <c r="T320" s="241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2" t="s">
        <v>173</v>
      </c>
      <c r="AU320" s="242" t="s">
        <v>87</v>
      </c>
      <c r="AV320" s="13" t="s">
        <v>87</v>
      </c>
      <c r="AW320" s="13" t="s">
        <v>34</v>
      </c>
      <c r="AX320" s="13" t="s">
        <v>78</v>
      </c>
      <c r="AY320" s="242" t="s">
        <v>121</v>
      </c>
    </row>
    <row r="321" s="13" customFormat="1">
      <c r="A321" s="13"/>
      <c r="B321" s="232"/>
      <c r="C321" s="233"/>
      <c r="D321" s="226" t="s">
        <v>173</v>
      </c>
      <c r="E321" s="234" t="s">
        <v>1</v>
      </c>
      <c r="F321" s="235" t="s">
        <v>360</v>
      </c>
      <c r="G321" s="233"/>
      <c r="H321" s="236">
        <v>2</v>
      </c>
      <c r="I321" s="237"/>
      <c r="J321" s="233"/>
      <c r="K321" s="233"/>
      <c r="L321" s="238"/>
      <c r="M321" s="239"/>
      <c r="N321" s="240"/>
      <c r="O321" s="240"/>
      <c r="P321" s="240"/>
      <c r="Q321" s="240"/>
      <c r="R321" s="240"/>
      <c r="S321" s="240"/>
      <c r="T321" s="241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2" t="s">
        <v>173</v>
      </c>
      <c r="AU321" s="242" t="s">
        <v>87</v>
      </c>
      <c r="AV321" s="13" t="s">
        <v>87</v>
      </c>
      <c r="AW321" s="13" t="s">
        <v>34</v>
      </c>
      <c r="AX321" s="13" t="s">
        <v>78</v>
      </c>
      <c r="AY321" s="242" t="s">
        <v>121</v>
      </c>
    </row>
    <row r="322" s="13" customFormat="1">
      <c r="A322" s="13"/>
      <c r="B322" s="232"/>
      <c r="C322" s="233"/>
      <c r="D322" s="226" t="s">
        <v>173</v>
      </c>
      <c r="E322" s="234" t="s">
        <v>1</v>
      </c>
      <c r="F322" s="235" t="s">
        <v>372</v>
      </c>
      <c r="G322" s="233"/>
      <c r="H322" s="236">
        <v>2</v>
      </c>
      <c r="I322" s="237"/>
      <c r="J322" s="233"/>
      <c r="K322" s="233"/>
      <c r="L322" s="238"/>
      <c r="M322" s="239"/>
      <c r="N322" s="240"/>
      <c r="O322" s="240"/>
      <c r="P322" s="240"/>
      <c r="Q322" s="240"/>
      <c r="R322" s="240"/>
      <c r="S322" s="240"/>
      <c r="T322" s="241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2" t="s">
        <v>173</v>
      </c>
      <c r="AU322" s="242" t="s">
        <v>87</v>
      </c>
      <c r="AV322" s="13" t="s">
        <v>87</v>
      </c>
      <c r="AW322" s="13" t="s">
        <v>34</v>
      </c>
      <c r="AX322" s="13" t="s">
        <v>78</v>
      </c>
      <c r="AY322" s="242" t="s">
        <v>121</v>
      </c>
    </row>
    <row r="323" s="13" customFormat="1">
      <c r="A323" s="13"/>
      <c r="B323" s="232"/>
      <c r="C323" s="233"/>
      <c r="D323" s="226" t="s">
        <v>173</v>
      </c>
      <c r="E323" s="234" t="s">
        <v>1</v>
      </c>
      <c r="F323" s="235" t="s">
        <v>373</v>
      </c>
      <c r="G323" s="233"/>
      <c r="H323" s="236">
        <v>10</v>
      </c>
      <c r="I323" s="237"/>
      <c r="J323" s="233"/>
      <c r="K323" s="233"/>
      <c r="L323" s="238"/>
      <c r="M323" s="239"/>
      <c r="N323" s="240"/>
      <c r="O323" s="240"/>
      <c r="P323" s="240"/>
      <c r="Q323" s="240"/>
      <c r="R323" s="240"/>
      <c r="S323" s="240"/>
      <c r="T323" s="241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2" t="s">
        <v>173</v>
      </c>
      <c r="AU323" s="242" t="s">
        <v>87</v>
      </c>
      <c r="AV323" s="13" t="s">
        <v>87</v>
      </c>
      <c r="AW323" s="13" t="s">
        <v>34</v>
      </c>
      <c r="AX323" s="13" t="s">
        <v>78</v>
      </c>
      <c r="AY323" s="242" t="s">
        <v>121</v>
      </c>
    </row>
    <row r="324" s="13" customFormat="1">
      <c r="A324" s="13"/>
      <c r="B324" s="232"/>
      <c r="C324" s="233"/>
      <c r="D324" s="226" t="s">
        <v>173</v>
      </c>
      <c r="E324" s="234" t="s">
        <v>1</v>
      </c>
      <c r="F324" s="235" t="s">
        <v>374</v>
      </c>
      <c r="G324" s="233"/>
      <c r="H324" s="236">
        <v>10</v>
      </c>
      <c r="I324" s="237"/>
      <c r="J324" s="233"/>
      <c r="K324" s="233"/>
      <c r="L324" s="238"/>
      <c r="M324" s="239"/>
      <c r="N324" s="240"/>
      <c r="O324" s="240"/>
      <c r="P324" s="240"/>
      <c r="Q324" s="240"/>
      <c r="R324" s="240"/>
      <c r="S324" s="240"/>
      <c r="T324" s="241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2" t="s">
        <v>173</v>
      </c>
      <c r="AU324" s="242" t="s">
        <v>87</v>
      </c>
      <c r="AV324" s="13" t="s">
        <v>87</v>
      </c>
      <c r="AW324" s="13" t="s">
        <v>34</v>
      </c>
      <c r="AX324" s="13" t="s">
        <v>78</v>
      </c>
      <c r="AY324" s="242" t="s">
        <v>121</v>
      </c>
    </row>
    <row r="325" s="13" customFormat="1">
      <c r="A325" s="13"/>
      <c r="B325" s="232"/>
      <c r="C325" s="233"/>
      <c r="D325" s="226" t="s">
        <v>173</v>
      </c>
      <c r="E325" s="234" t="s">
        <v>1</v>
      </c>
      <c r="F325" s="235" t="s">
        <v>375</v>
      </c>
      <c r="G325" s="233"/>
      <c r="H325" s="236">
        <v>10</v>
      </c>
      <c r="I325" s="237"/>
      <c r="J325" s="233"/>
      <c r="K325" s="233"/>
      <c r="L325" s="238"/>
      <c r="M325" s="239"/>
      <c r="N325" s="240"/>
      <c r="O325" s="240"/>
      <c r="P325" s="240"/>
      <c r="Q325" s="240"/>
      <c r="R325" s="240"/>
      <c r="S325" s="240"/>
      <c r="T325" s="241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2" t="s">
        <v>173</v>
      </c>
      <c r="AU325" s="242" t="s">
        <v>87</v>
      </c>
      <c r="AV325" s="13" t="s">
        <v>87</v>
      </c>
      <c r="AW325" s="13" t="s">
        <v>34</v>
      </c>
      <c r="AX325" s="13" t="s">
        <v>78</v>
      </c>
      <c r="AY325" s="242" t="s">
        <v>121</v>
      </c>
    </row>
    <row r="326" s="13" customFormat="1">
      <c r="A326" s="13"/>
      <c r="B326" s="232"/>
      <c r="C326" s="233"/>
      <c r="D326" s="226" t="s">
        <v>173</v>
      </c>
      <c r="E326" s="234" t="s">
        <v>1</v>
      </c>
      <c r="F326" s="235" t="s">
        <v>376</v>
      </c>
      <c r="G326" s="233"/>
      <c r="H326" s="236">
        <v>2</v>
      </c>
      <c r="I326" s="237"/>
      <c r="J326" s="233"/>
      <c r="K326" s="233"/>
      <c r="L326" s="238"/>
      <c r="M326" s="239"/>
      <c r="N326" s="240"/>
      <c r="O326" s="240"/>
      <c r="P326" s="240"/>
      <c r="Q326" s="240"/>
      <c r="R326" s="240"/>
      <c r="S326" s="240"/>
      <c r="T326" s="241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2" t="s">
        <v>173</v>
      </c>
      <c r="AU326" s="242" t="s">
        <v>87</v>
      </c>
      <c r="AV326" s="13" t="s">
        <v>87</v>
      </c>
      <c r="AW326" s="13" t="s">
        <v>34</v>
      </c>
      <c r="AX326" s="13" t="s">
        <v>78</v>
      </c>
      <c r="AY326" s="242" t="s">
        <v>121</v>
      </c>
    </row>
    <row r="327" s="13" customFormat="1">
      <c r="A327" s="13"/>
      <c r="B327" s="232"/>
      <c r="C327" s="233"/>
      <c r="D327" s="226" t="s">
        <v>173</v>
      </c>
      <c r="E327" s="234" t="s">
        <v>1</v>
      </c>
      <c r="F327" s="235" t="s">
        <v>377</v>
      </c>
      <c r="G327" s="233"/>
      <c r="H327" s="236">
        <v>2</v>
      </c>
      <c r="I327" s="237"/>
      <c r="J327" s="233"/>
      <c r="K327" s="233"/>
      <c r="L327" s="238"/>
      <c r="M327" s="239"/>
      <c r="N327" s="240"/>
      <c r="O327" s="240"/>
      <c r="P327" s="240"/>
      <c r="Q327" s="240"/>
      <c r="R327" s="240"/>
      <c r="S327" s="240"/>
      <c r="T327" s="241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2" t="s">
        <v>173</v>
      </c>
      <c r="AU327" s="242" t="s">
        <v>87</v>
      </c>
      <c r="AV327" s="13" t="s">
        <v>87</v>
      </c>
      <c r="AW327" s="13" t="s">
        <v>34</v>
      </c>
      <c r="AX327" s="13" t="s">
        <v>78</v>
      </c>
      <c r="AY327" s="242" t="s">
        <v>121</v>
      </c>
    </row>
    <row r="328" s="13" customFormat="1">
      <c r="A328" s="13"/>
      <c r="B328" s="232"/>
      <c r="C328" s="233"/>
      <c r="D328" s="226" t="s">
        <v>173</v>
      </c>
      <c r="E328" s="234" t="s">
        <v>1</v>
      </c>
      <c r="F328" s="235" t="s">
        <v>378</v>
      </c>
      <c r="G328" s="233"/>
      <c r="H328" s="236">
        <v>2</v>
      </c>
      <c r="I328" s="237"/>
      <c r="J328" s="233"/>
      <c r="K328" s="233"/>
      <c r="L328" s="238"/>
      <c r="M328" s="239"/>
      <c r="N328" s="240"/>
      <c r="O328" s="240"/>
      <c r="P328" s="240"/>
      <c r="Q328" s="240"/>
      <c r="R328" s="240"/>
      <c r="S328" s="240"/>
      <c r="T328" s="241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2" t="s">
        <v>173</v>
      </c>
      <c r="AU328" s="242" t="s">
        <v>87</v>
      </c>
      <c r="AV328" s="13" t="s">
        <v>87</v>
      </c>
      <c r="AW328" s="13" t="s">
        <v>34</v>
      </c>
      <c r="AX328" s="13" t="s">
        <v>78</v>
      </c>
      <c r="AY328" s="242" t="s">
        <v>121</v>
      </c>
    </row>
    <row r="329" s="14" customFormat="1">
      <c r="A329" s="14"/>
      <c r="B329" s="243"/>
      <c r="C329" s="244"/>
      <c r="D329" s="226" t="s">
        <v>173</v>
      </c>
      <c r="E329" s="245" t="s">
        <v>1</v>
      </c>
      <c r="F329" s="246" t="s">
        <v>177</v>
      </c>
      <c r="G329" s="244"/>
      <c r="H329" s="247">
        <v>60</v>
      </c>
      <c r="I329" s="248"/>
      <c r="J329" s="244"/>
      <c r="K329" s="244"/>
      <c r="L329" s="249"/>
      <c r="M329" s="250"/>
      <c r="N329" s="251"/>
      <c r="O329" s="251"/>
      <c r="P329" s="251"/>
      <c r="Q329" s="251"/>
      <c r="R329" s="251"/>
      <c r="S329" s="251"/>
      <c r="T329" s="252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3" t="s">
        <v>173</v>
      </c>
      <c r="AU329" s="253" t="s">
        <v>87</v>
      </c>
      <c r="AV329" s="14" t="s">
        <v>128</v>
      </c>
      <c r="AW329" s="14" t="s">
        <v>34</v>
      </c>
      <c r="AX329" s="14" t="s">
        <v>85</v>
      </c>
      <c r="AY329" s="253" t="s">
        <v>121</v>
      </c>
    </row>
    <row r="330" s="2" customFormat="1" ht="24.15" customHeight="1">
      <c r="A330" s="37"/>
      <c r="B330" s="38"/>
      <c r="C330" s="213" t="s">
        <v>379</v>
      </c>
      <c r="D330" s="213" t="s">
        <v>123</v>
      </c>
      <c r="E330" s="214" t="s">
        <v>380</v>
      </c>
      <c r="F330" s="215" t="s">
        <v>381</v>
      </c>
      <c r="G330" s="216" t="s">
        <v>204</v>
      </c>
      <c r="H330" s="217">
        <v>3</v>
      </c>
      <c r="I330" s="218"/>
      <c r="J330" s="219">
        <f>ROUND(I330*H330,2)</f>
        <v>0</v>
      </c>
      <c r="K330" s="215" t="s">
        <v>127</v>
      </c>
      <c r="L330" s="43"/>
      <c r="M330" s="220" t="s">
        <v>1</v>
      </c>
      <c r="N330" s="221" t="s">
        <v>43</v>
      </c>
      <c r="O330" s="90"/>
      <c r="P330" s="222">
        <f>O330*H330</f>
        <v>0</v>
      </c>
      <c r="Q330" s="222">
        <v>0</v>
      </c>
      <c r="R330" s="222">
        <f>Q330*H330</f>
        <v>0</v>
      </c>
      <c r="S330" s="222">
        <v>0</v>
      </c>
      <c r="T330" s="223">
        <f>S330*H330</f>
        <v>0</v>
      </c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R330" s="224" t="s">
        <v>197</v>
      </c>
      <c r="AT330" s="224" t="s">
        <v>123</v>
      </c>
      <c r="AU330" s="224" t="s">
        <v>87</v>
      </c>
      <c r="AY330" s="16" t="s">
        <v>121</v>
      </c>
      <c r="BE330" s="225">
        <f>IF(N330="základní",J330,0)</f>
        <v>0</v>
      </c>
      <c r="BF330" s="225">
        <f>IF(N330="snížená",J330,0)</f>
        <v>0</v>
      </c>
      <c r="BG330" s="225">
        <f>IF(N330="zákl. přenesená",J330,0)</f>
        <v>0</v>
      </c>
      <c r="BH330" s="225">
        <f>IF(N330="sníž. přenesená",J330,0)</f>
        <v>0</v>
      </c>
      <c r="BI330" s="225">
        <f>IF(N330="nulová",J330,0)</f>
        <v>0</v>
      </c>
      <c r="BJ330" s="16" t="s">
        <v>85</v>
      </c>
      <c r="BK330" s="225">
        <f>ROUND(I330*H330,2)</f>
        <v>0</v>
      </c>
      <c r="BL330" s="16" t="s">
        <v>197</v>
      </c>
      <c r="BM330" s="224" t="s">
        <v>382</v>
      </c>
    </row>
    <row r="331" s="2" customFormat="1">
      <c r="A331" s="37"/>
      <c r="B331" s="38"/>
      <c r="C331" s="39"/>
      <c r="D331" s="226" t="s">
        <v>130</v>
      </c>
      <c r="E331" s="39"/>
      <c r="F331" s="227" t="s">
        <v>381</v>
      </c>
      <c r="G331" s="39"/>
      <c r="H331" s="39"/>
      <c r="I331" s="228"/>
      <c r="J331" s="39"/>
      <c r="K331" s="39"/>
      <c r="L331" s="43"/>
      <c r="M331" s="229"/>
      <c r="N331" s="230"/>
      <c r="O331" s="90"/>
      <c r="P331" s="90"/>
      <c r="Q331" s="90"/>
      <c r="R331" s="90"/>
      <c r="S331" s="90"/>
      <c r="T331" s="91"/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T331" s="16" t="s">
        <v>130</v>
      </c>
      <c r="AU331" s="16" t="s">
        <v>87</v>
      </c>
    </row>
    <row r="332" s="2" customFormat="1">
      <c r="A332" s="37"/>
      <c r="B332" s="38"/>
      <c r="C332" s="39"/>
      <c r="D332" s="226" t="s">
        <v>131</v>
      </c>
      <c r="E332" s="39"/>
      <c r="F332" s="231" t="s">
        <v>383</v>
      </c>
      <c r="G332" s="39"/>
      <c r="H332" s="39"/>
      <c r="I332" s="228"/>
      <c r="J332" s="39"/>
      <c r="K332" s="39"/>
      <c r="L332" s="43"/>
      <c r="M332" s="229"/>
      <c r="N332" s="230"/>
      <c r="O332" s="90"/>
      <c r="P332" s="90"/>
      <c r="Q332" s="90"/>
      <c r="R332" s="90"/>
      <c r="S332" s="90"/>
      <c r="T332" s="91"/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T332" s="16" t="s">
        <v>131</v>
      </c>
      <c r="AU332" s="16" t="s">
        <v>87</v>
      </c>
    </row>
    <row r="333" s="2" customFormat="1">
      <c r="A333" s="37"/>
      <c r="B333" s="38"/>
      <c r="C333" s="39"/>
      <c r="D333" s="226" t="s">
        <v>133</v>
      </c>
      <c r="E333" s="39"/>
      <c r="F333" s="231" t="s">
        <v>384</v>
      </c>
      <c r="G333" s="39"/>
      <c r="H333" s="39"/>
      <c r="I333" s="228"/>
      <c r="J333" s="39"/>
      <c r="K333" s="39"/>
      <c r="L333" s="43"/>
      <c r="M333" s="229"/>
      <c r="N333" s="230"/>
      <c r="O333" s="90"/>
      <c r="P333" s="90"/>
      <c r="Q333" s="90"/>
      <c r="R333" s="90"/>
      <c r="S333" s="90"/>
      <c r="T333" s="91"/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T333" s="16" t="s">
        <v>133</v>
      </c>
      <c r="AU333" s="16" t="s">
        <v>87</v>
      </c>
    </row>
    <row r="334" s="2" customFormat="1" ht="16.5" customHeight="1">
      <c r="A334" s="37"/>
      <c r="B334" s="38"/>
      <c r="C334" s="213" t="s">
        <v>385</v>
      </c>
      <c r="D334" s="213" t="s">
        <v>123</v>
      </c>
      <c r="E334" s="214" t="s">
        <v>386</v>
      </c>
      <c r="F334" s="215" t="s">
        <v>387</v>
      </c>
      <c r="G334" s="216" t="s">
        <v>204</v>
      </c>
      <c r="H334" s="217">
        <v>3</v>
      </c>
      <c r="I334" s="218"/>
      <c r="J334" s="219">
        <f>ROUND(I334*H334,2)</f>
        <v>0</v>
      </c>
      <c r="K334" s="215" t="s">
        <v>127</v>
      </c>
      <c r="L334" s="43"/>
      <c r="M334" s="220" t="s">
        <v>1</v>
      </c>
      <c r="N334" s="221" t="s">
        <v>43</v>
      </c>
      <c r="O334" s="90"/>
      <c r="P334" s="222">
        <f>O334*H334</f>
        <v>0</v>
      </c>
      <c r="Q334" s="222">
        <v>0</v>
      </c>
      <c r="R334" s="222">
        <f>Q334*H334</f>
        <v>0</v>
      </c>
      <c r="S334" s="222">
        <v>0</v>
      </c>
      <c r="T334" s="223">
        <f>S334*H334</f>
        <v>0</v>
      </c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R334" s="224" t="s">
        <v>197</v>
      </c>
      <c r="AT334" s="224" t="s">
        <v>123</v>
      </c>
      <c r="AU334" s="224" t="s">
        <v>87</v>
      </c>
      <c r="AY334" s="16" t="s">
        <v>121</v>
      </c>
      <c r="BE334" s="225">
        <f>IF(N334="základní",J334,0)</f>
        <v>0</v>
      </c>
      <c r="BF334" s="225">
        <f>IF(N334="snížená",J334,0)</f>
        <v>0</v>
      </c>
      <c r="BG334" s="225">
        <f>IF(N334="zákl. přenesená",J334,0)</f>
        <v>0</v>
      </c>
      <c r="BH334" s="225">
        <f>IF(N334="sníž. přenesená",J334,0)</f>
        <v>0</v>
      </c>
      <c r="BI334" s="225">
        <f>IF(N334="nulová",J334,0)</f>
        <v>0</v>
      </c>
      <c r="BJ334" s="16" t="s">
        <v>85</v>
      </c>
      <c r="BK334" s="225">
        <f>ROUND(I334*H334,2)</f>
        <v>0</v>
      </c>
      <c r="BL334" s="16" t="s">
        <v>197</v>
      </c>
      <c r="BM334" s="224" t="s">
        <v>388</v>
      </c>
    </row>
    <row r="335" s="2" customFormat="1">
      <c r="A335" s="37"/>
      <c r="B335" s="38"/>
      <c r="C335" s="39"/>
      <c r="D335" s="226" t="s">
        <v>130</v>
      </c>
      <c r="E335" s="39"/>
      <c r="F335" s="227" t="s">
        <v>387</v>
      </c>
      <c r="G335" s="39"/>
      <c r="H335" s="39"/>
      <c r="I335" s="228"/>
      <c r="J335" s="39"/>
      <c r="K335" s="39"/>
      <c r="L335" s="43"/>
      <c r="M335" s="229"/>
      <c r="N335" s="230"/>
      <c r="O335" s="90"/>
      <c r="P335" s="90"/>
      <c r="Q335" s="90"/>
      <c r="R335" s="90"/>
      <c r="S335" s="90"/>
      <c r="T335" s="91"/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T335" s="16" t="s">
        <v>130</v>
      </c>
      <c r="AU335" s="16" t="s">
        <v>87</v>
      </c>
    </row>
    <row r="336" s="2" customFormat="1">
      <c r="A336" s="37"/>
      <c r="B336" s="38"/>
      <c r="C336" s="39"/>
      <c r="D336" s="226" t="s">
        <v>131</v>
      </c>
      <c r="E336" s="39"/>
      <c r="F336" s="231" t="s">
        <v>312</v>
      </c>
      <c r="G336" s="39"/>
      <c r="H336" s="39"/>
      <c r="I336" s="228"/>
      <c r="J336" s="39"/>
      <c r="K336" s="39"/>
      <c r="L336" s="43"/>
      <c r="M336" s="229"/>
      <c r="N336" s="230"/>
      <c r="O336" s="90"/>
      <c r="P336" s="90"/>
      <c r="Q336" s="90"/>
      <c r="R336" s="90"/>
      <c r="S336" s="90"/>
      <c r="T336" s="91"/>
      <c r="U336" s="37"/>
      <c r="V336" s="37"/>
      <c r="W336" s="37"/>
      <c r="X336" s="37"/>
      <c r="Y336" s="37"/>
      <c r="Z336" s="37"/>
      <c r="AA336" s="37"/>
      <c r="AB336" s="37"/>
      <c r="AC336" s="37"/>
      <c r="AD336" s="37"/>
      <c r="AE336" s="37"/>
      <c r="AT336" s="16" t="s">
        <v>131</v>
      </c>
      <c r="AU336" s="16" t="s">
        <v>87</v>
      </c>
    </row>
    <row r="337" s="2" customFormat="1">
      <c r="A337" s="37"/>
      <c r="B337" s="38"/>
      <c r="C337" s="39"/>
      <c r="D337" s="226" t="s">
        <v>133</v>
      </c>
      <c r="E337" s="39"/>
      <c r="F337" s="231" t="s">
        <v>389</v>
      </c>
      <c r="G337" s="39"/>
      <c r="H337" s="39"/>
      <c r="I337" s="228"/>
      <c r="J337" s="39"/>
      <c r="K337" s="39"/>
      <c r="L337" s="43"/>
      <c r="M337" s="229"/>
      <c r="N337" s="230"/>
      <c r="O337" s="90"/>
      <c r="P337" s="90"/>
      <c r="Q337" s="90"/>
      <c r="R337" s="90"/>
      <c r="S337" s="90"/>
      <c r="T337" s="91"/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T337" s="16" t="s">
        <v>133</v>
      </c>
      <c r="AU337" s="16" t="s">
        <v>87</v>
      </c>
    </row>
    <row r="338" s="2" customFormat="1" ht="16.5" customHeight="1">
      <c r="A338" s="37"/>
      <c r="B338" s="38"/>
      <c r="C338" s="213" t="s">
        <v>390</v>
      </c>
      <c r="D338" s="213" t="s">
        <v>123</v>
      </c>
      <c r="E338" s="214" t="s">
        <v>391</v>
      </c>
      <c r="F338" s="215" t="s">
        <v>392</v>
      </c>
      <c r="G338" s="216" t="s">
        <v>204</v>
      </c>
      <c r="H338" s="217">
        <v>90</v>
      </c>
      <c r="I338" s="218"/>
      <c r="J338" s="219">
        <f>ROUND(I338*H338,2)</f>
        <v>0</v>
      </c>
      <c r="K338" s="215" t="s">
        <v>127</v>
      </c>
      <c r="L338" s="43"/>
      <c r="M338" s="220" t="s">
        <v>1</v>
      </c>
      <c r="N338" s="221" t="s">
        <v>43</v>
      </c>
      <c r="O338" s="90"/>
      <c r="P338" s="222">
        <f>O338*H338</f>
        <v>0</v>
      </c>
      <c r="Q338" s="222">
        <v>0</v>
      </c>
      <c r="R338" s="222">
        <f>Q338*H338</f>
        <v>0</v>
      </c>
      <c r="S338" s="222">
        <v>0</v>
      </c>
      <c r="T338" s="223">
        <f>S338*H338</f>
        <v>0</v>
      </c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R338" s="224" t="s">
        <v>197</v>
      </c>
      <c r="AT338" s="224" t="s">
        <v>123</v>
      </c>
      <c r="AU338" s="224" t="s">
        <v>87</v>
      </c>
      <c r="AY338" s="16" t="s">
        <v>121</v>
      </c>
      <c r="BE338" s="225">
        <f>IF(N338="základní",J338,0)</f>
        <v>0</v>
      </c>
      <c r="BF338" s="225">
        <f>IF(N338="snížená",J338,0)</f>
        <v>0</v>
      </c>
      <c r="BG338" s="225">
        <f>IF(N338="zákl. přenesená",J338,0)</f>
        <v>0</v>
      </c>
      <c r="BH338" s="225">
        <f>IF(N338="sníž. přenesená",J338,0)</f>
        <v>0</v>
      </c>
      <c r="BI338" s="225">
        <f>IF(N338="nulová",J338,0)</f>
        <v>0</v>
      </c>
      <c r="BJ338" s="16" t="s">
        <v>85</v>
      </c>
      <c r="BK338" s="225">
        <f>ROUND(I338*H338,2)</f>
        <v>0</v>
      </c>
      <c r="BL338" s="16" t="s">
        <v>197</v>
      </c>
      <c r="BM338" s="224" t="s">
        <v>393</v>
      </c>
    </row>
    <row r="339" s="2" customFormat="1">
      <c r="A339" s="37"/>
      <c r="B339" s="38"/>
      <c r="C339" s="39"/>
      <c r="D339" s="226" t="s">
        <v>130</v>
      </c>
      <c r="E339" s="39"/>
      <c r="F339" s="227" t="s">
        <v>392</v>
      </c>
      <c r="G339" s="39"/>
      <c r="H339" s="39"/>
      <c r="I339" s="228"/>
      <c r="J339" s="39"/>
      <c r="K339" s="39"/>
      <c r="L339" s="43"/>
      <c r="M339" s="229"/>
      <c r="N339" s="230"/>
      <c r="O339" s="90"/>
      <c r="P339" s="90"/>
      <c r="Q339" s="90"/>
      <c r="R339" s="90"/>
      <c r="S339" s="90"/>
      <c r="T339" s="91"/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T339" s="16" t="s">
        <v>130</v>
      </c>
      <c r="AU339" s="16" t="s">
        <v>87</v>
      </c>
    </row>
    <row r="340" s="2" customFormat="1">
      <c r="A340" s="37"/>
      <c r="B340" s="38"/>
      <c r="C340" s="39"/>
      <c r="D340" s="226" t="s">
        <v>131</v>
      </c>
      <c r="E340" s="39"/>
      <c r="F340" s="231" t="s">
        <v>312</v>
      </c>
      <c r="G340" s="39"/>
      <c r="H340" s="39"/>
      <c r="I340" s="228"/>
      <c r="J340" s="39"/>
      <c r="K340" s="39"/>
      <c r="L340" s="43"/>
      <c r="M340" s="229"/>
      <c r="N340" s="230"/>
      <c r="O340" s="90"/>
      <c r="P340" s="90"/>
      <c r="Q340" s="90"/>
      <c r="R340" s="90"/>
      <c r="S340" s="90"/>
      <c r="T340" s="91"/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T340" s="16" t="s">
        <v>131</v>
      </c>
      <c r="AU340" s="16" t="s">
        <v>87</v>
      </c>
    </row>
    <row r="341" s="2" customFormat="1">
      <c r="A341" s="37"/>
      <c r="B341" s="38"/>
      <c r="C341" s="39"/>
      <c r="D341" s="226" t="s">
        <v>133</v>
      </c>
      <c r="E341" s="39"/>
      <c r="F341" s="231" t="s">
        <v>389</v>
      </c>
      <c r="G341" s="39"/>
      <c r="H341" s="39"/>
      <c r="I341" s="228"/>
      <c r="J341" s="39"/>
      <c r="K341" s="39"/>
      <c r="L341" s="43"/>
      <c r="M341" s="229"/>
      <c r="N341" s="230"/>
      <c r="O341" s="90"/>
      <c r="P341" s="90"/>
      <c r="Q341" s="90"/>
      <c r="R341" s="90"/>
      <c r="S341" s="90"/>
      <c r="T341" s="91"/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  <c r="AT341" s="16" t="s">
        <v>133</v>
      </c>
      <c r="AU341" s="16" t="s">
        <v>87</v>
      </c>
    </row>
    <row r="342" s="13" customFormat="1">
      <c r="A342" s="13"/>
      <c r="B342" s="232"/>
      <c r="C342" s="233"/>
      <c r="D342" s="226" t="s">
        <v>173</v>
      </c>
      <c r="E342" s="234" t="s">
        <v>1</v>
      </c>
      <c r="F342" s="235" t="s">
        <v>394</v>
      </c>
      <c r="G342" s="233"/>
      <c r="H342" s="236">
        <v>30</v>
      </c>
      <c r="I342" s="237"/>
      <c r="J342" s="233"/>
      <c r="K342" s="233"/>
      <c r="L342" s="238"/>
      <c r="M342" s="239"/>
      <c r="N342" s="240"/>
      <c r="O342" s="240"/>
      <c r="P342" s="240"/>
      <c r="Q342" s="240"/>
      <c r="R342" s="240"/>
      <c r="S342" s="240"/>
      <c r="T342" s="241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2" t="s">
        <v>173</v>
      </c>
      <c r="AU342" s="242" t="s">
        <v>87</v>
      </c>
      <c r="AV342" s="13" t="s">
        <v>87</v>
      </c>
      <c r="AW342" s="13" t="s">
        <v>34</v>
      </c>
      <c r="AX342" s="13" t="s">
        <v>78</v>
      </c>
      <c r="AY342" s="242" t="s">
        <v>121</v>
      </c>
    </row>
    <row r="343" s="13" customFormat="1">
      <c r="A343" s="13"/>
      <c r="B343" s="232"/>
      <c r="C343" s="233"/>
      <c r="D343" s="226" t="s">
        <v>173</v>
      </c>
      <c r="E343" s="234" t="s">
        <v>1</v>
      </c>
      <c r="F343" s="235" t="s">
        <v>394</v>
      </c>
      <c r="G343" s="233"/>
      <c r="H343" s="236">
        <v>30</v>
      </c>
      <c r="I343" s="237"/>
      <c r="J343" s="233"/>
      <c r="K343" s="233"/>
      <c r="L343" s="238"/>
      <c r="M343" s="239"/>
      <c r="N343" s="240"/>
      <c r="O343" s="240"/>
      <c r="P343" s="240"/>
      <c r="Q343" s="240"/>
      <c r="R343" s="240"/>
      <c r="S343" s="240"/>
      <c r="T343" s="241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2" t="s">
        <v>173</v>
      </c>
      <c r="AU343" s="242" t="s">
        <v>87</v>
      </c>
      <c r="AV343" s="13" t="s">
        <v>87</v>
      </c>
      <c r="AW343" s="13" t="s">
        <v>34</v>
      </c>
      <c r="AX343" s="13" t="s">
        <v>78</v>
      </c>
      <c r="AY343" s="242" t="s">
        <v>121</v>
      </c>
    </row>
    <row r="344" s="13" customFormat="1">
      <c r="A344" s="13"/>
      <c r="B344" s="232"/>
      <c r="C344" s="233"/>
      <c r="D344" s="226" t="s">
        <v>173</v>
      </c>
      <c r="E344" s="234" t="s">
        <v>1</v>
      </c>
      <c r="F344" s="235" t="s">
        <v>394</v>
      </c>
      <c r="G344" s="233"/>
      <c r="H344" s="236">
        <v>30</v>
      </c>
      <c r="I344" s="237"/>
      <c r="J344" s="233"/>
      <c r="K344" s="233"/>
      <c r="L344" s="238"/>
      <c r="M344" s="239"/>
      <c r="N344" s="240"/>
      <c r="O344" s="240"/>
      <c r="P344" s="240"/>
      <c r="Q344" s="240"/>
      <c r="R344" s="240"/>
      <c r="S344" s="240"/>
      <c r="T344" s="241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2" t="s">
        <v>173</v>
      </c>
      <c r="AU344" s="242" t="s">
        <v>87</v>
      </c>
      <c r="AV344" s="13" t="s">
        <v>87</v>
      </c>
      <c r="AW344" s="13" t="s">
        <v>34</v>
      </c>
      <c r="AX344" s="13" t="s">
        <v>78</v>
      </c>
      <c r="AY344" s="242" t="s">
        <v>121</v>
      </c>
    </row>
    <row r="345" s="14" customFormat="1">
      <c r="A345" s="14"/>
      <c r="B345" s="243"/>
      <c r="C345" s="244"/>
      <c r="D345" s="226" t="s">
        <v>173</v>
      </c>
      <c r="E345" s="245" t="s">
        <v>1</v>
      </c>
      <c r="F345" s="246" t="s">
        <v>177</v>
      </c>
      <c r="G345" s="244"/>
      <c r="H345" s="247">
        <v>90</v>
      </c>
      <c r="I345" s="248"/>
      <c r="J345" s="244"/>
      <c r="K345" s="244"/>
      <c r="L345" s="249"/>
      <c r="M345" s="250"/>
      <c r="N345" s="251"/>
      <c r="O345" s="251"/>
      <c r="P345" s="251"/>
      <c r="Q345" s="251"/>
      <c r="R345" s="251"/>
      <c r="S345" s="251"/>
      <c r="T345" s="252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53" t="s">
        <v>173</v>
      </c>
      <c r="AU345" s="253" t="s">
        <v>87</v>
      </c>
      <c r="AV345" s="14" t="s">
        <v>128</v>
      </c>
      <c r="AW345" s="14" t="s">
        <v>34</v>
      </c>
      <c r="AX345" s="14" t="s">
        <v>85</v>
      </c>
      <c r="AY345" s="253" t="s">
        <v>121</v>
      </c>
    </row>
    <row r="346" s="2" customFormat="1" ht="37.8" customHeight="1">
      <c r="A346" s="37"/>
      <c r="B346" s="38"/>
      <c r="C346" s="213" t="s">
        <v>395</v>
      </c>
      <c r="D346" s="213" t="s">
        <v>123</v>
      </c>
      <c r="E346" s="214" t="s">
        <v>396</v>
      </c>
      <c r="F346" s="215" t="s">
        <v>397</v>
      </c>
      <c r="G346" s="216" t="s">
        <v>204</v>
      </c>
      <c r="H346" s="217">
        <v>3</v>
      </c>
      <c r="I346" s="218"/>
      <c r="J346" s="219">
        <f>ROUND(I346*H346,2)</f>
        <v>0</v>
      </c>
      <c r="K346" s="215" t="s">
        <v>127</v>
      </c>
      <c r="L346" s="43"/>
      <c r="M346" s="220" t="s">
        <v>1</v>
      </c>
      <c r="N346" s="221" t="s">
        <v>43</v>
      </c>
      <c r="O346" s="90"/>
      <c r="P346" s="222">
        <f>O346*H346</f>
        <v>0</v>
      </c>
      <c r="Q346" s="222">
        <v>0</v>
      </c>
      <c r="R346" s="222">
        <f>Q346*H346</f>
        <v>0</v>
      </c>
      <c r="S346" s="222">
        <v>0</v>
      </c>
      <c r="T346" s="223">
        <f>S346*H346</f>
        <v>0</v>
      </c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R346" s="224" t="s">
        <v>197</v>
      </c>
      <c r="AT346" s="224" t="s">
        <v>123</v>
      </c>
      <c r="AU346" s="224" t="s">
        <v>87</v>
      </c>
      <c r="AY346" s="16" t="s">
        <v>121</v>
      </c>
      <c r="BE346" s="225">
        <f>IF(N346="základní",J346,0)</f>
        <v>0</v>
      </c>
      <c r="BF346" s="225">
        <f>IF(N346="snížená",J346,0)</f>
        <v>0</v>
      </c>
      <c r="BG346" s="225">
        <f>IF(N346="zákl. přenesená",J346,0)</f>
        <v>0</v>
      </c>
      <c r="BH346" s="225">
        <f>IF(N346="sníž. přenesená",J346,0)</f>
        <v>0</v>
      </c>
      <c r="BI346" s="225">
        <f>IF(N346="nulová",J346,0)</f>
        <v>0</v>
      </c>
      <c r="BJ346" s="16" t="s">
        <v>85</v>
      </c>
      <c r="BK346" s="225">
        <f>ROUND(I346*H346,2)</f>
        <v>0</v>
      </c>
      <c r="BL346" s="16" t="s">
        <v>197</v>
      </c>
      <c r="BM346" s="224" t="s">
        <v>398</v>
      </c>
    </row>
    <row r="347" s="2" customFormat="1">
      <c r="A347" s="37"/>
      <c r="B347" s="38"/>
      <c r="C347" s="39"/>
      <c r="D347" s="226" t="s">
        <v>130</v>
      </c>
      <c r="E347" s="39"/>
      <c r="F347" s="227" t="s">
        <v>397</v>
      </c>
      <c r="G347" s="39"/>
      <c r="H347" s="39"/>
      <c r="I347" s="228"/>
      <c r="J347" s="39"/>
      <c r="K347" s="39"/>
      <c r="L347" s="43"/>
      <c r="M347" s="229"/>
      <c r="N347" s="230"/>
      <c r="O347" s="90"/>
      <c r="P347" s="90"/>
      <c r="Q347" s="90"/>
      <c r="R347" s="90"/>
      <c r="S347" s="90"/>
      <c r="T347" s="91"/>
      <c r="U347" s="37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  <c r="AT347" s="16" t="s">
        <v>130</v>
      </c>
      <c r="AU347" s="16" t="s">
        <v>87</v>
      </c>
    </row>
    <row r="348" s="2" customFormat="1">
      <c r="A348" s="37"/>
      <c r="B348" s="38"/>
      <c r="C348" s="39"/>
      <c r="D348" s="226" t="s">
        <v>131</v>
      </c>
      <c r="E348" s="39"/>
      <c r="F348" s="231" t="s">
        <v>302</v>
      </c>
      <c r="G348" s="39"/>
      <c r="H348" s="39"/>
      <c r="I348" s="228"/>
      <c r="J348" s="39"/>
      <c r="K348" s="39"/>
      <c r="L348" s="43"/>
      <c r="M348" s="229"/>
      <c r="N348" s="230"/>
      <c r="O348" s="90"/>
      <c r="P348" s="90"/>
      <c r="Q348" s="90"/>
      <c r="R348" s="90"/>
      <c r="S348" s="90"/>
      <c r="T348" s="91"/>
      <c r="U348" s="37"/>
      <c r="V348" s="37"/>
      <c r="W348" s="37"/>
      <c r="X348" s="37"/>
      <c r="Y348" s="37"/>
      <c r="Z348" s="37"/>
      <c r="AA348" s="37"/>
      <c r="AB348" s="37"/>
      <c r="AC348" s="37"/>
      <c r="AD348" s="37"/>
      <c r="AE348" s="37"/>
      <c r="AT348" s="16" t="s">
        <v>131</v>
      </c>
      <c r="AU348" s="16" t="s">
        <v>87</v>
      </c>
    </row>
    <row r="349" s="2" customFormat="1" ht="33" customHeight="1">
      <c r="A349" s="37"/>
      <c r="B349" s="38"/>
      <c r="C349" s="213" t="s">
        <v>399</v>
      </c>
      <c r="D349" s="213" t="s">
        <v>123</v>
      </c>
      <c r="E349" s="214" t="s">
        <v>400</v>
      </c>
      <c r="F349" s="215" t="s">
        <v>401</v>
      </c>
      <c r="G349" s="216" t="s">
        <v>204</v>
      </c>
      <c r="H349" s="217">
        <v>3</v>
      </c>
      <c r="I349" s="218"/>
      <c r="J349" s="219">
        <f>ROUND(I349*H349,2)</f>
        <v>0</v>
      </c>
      <c r="K349" s="215" t="s">
        <v>127</v>
      </c>
      <c r="L349" s="43"/>
      <c r="M349" s="220" t="s">
        <v>1</v>
      </c>
      <c r="N349" s="221" t="s">
        <v>43</v>
      </c>
      <c r="O349" s="90"/>
      <c r="P349" s="222">
        <f>O349*H349</f>
        <v>0</v>
      </c>
      <c r="Q349" s="222">
        <v>0</v>
      </c>
      <c r="R349" s="222">
        <f>Q349*H349</f>
        <v>0</v>
      </c>
      <c r="S349" s="222">
        <v>0</v>
      </c>
      <c r="T349" s="223">
        <f>S349*H349</f>
        <v>0</v>
      </c>
      <c r="U349" s="37"/>
      <c r="V349" s="37"/>
      <c r="W349" s="37"/>
      <c r="X349" s="37"/>
      <c r="Y349" s="37"/>
      <c r="Z349" s="37"/>
      <c r="AA349" s="37"/>
      <c r="AB349" s="37"/>
      <c r="AC349" s="37"/>
      <c r="AD349" s="37"/>
      <c r="AE349" s="37"/>
      <c r="AR349" s="224" t="s">
        <v>197</v>
      </c>
      <c r="AT349" s="224" t="s">
        <v>123</v>
      </c>
      <c r="AU349" s="224" t="s">
        <v>87</v>
      </c>
      <c r="AY349" s="16" t="s">
        <v>121</v>
      </c>
      <c r="BE349" s="225">
        <f>IF(N349="základní",J349,0)</f>
        <v>0</v>
      </c>
      <c r="BF349" s="225">
        <f>IF(N349="snížená",J349,0)</f>
        <v>0</v>
      </c>
      <c r="BG349" s="225">
        <f>IF(N349="zákl. přenesená",J349,0)</f>
        <v>0</v>
      </c>
      <c r="BH349" s="225">
        <f>IF(N349="sníž. přenesená",J349,0)</f>
        <v>0</v>
      </c>
      <c r="BI349" s="225">
        <f>IF(N349="nulová",J349,0)</f>
        <v>0</v>
      </c>
      <c r="BJ349" s="16" t="s">
        <v>85</v>
      </c>
      <c r="BK349" s="225">
        <f>ROUND(I349*H349,2)</f>
        <v>0</v>
      </c>
      <c r="BL349" s="16" t="s">
        <v>197</v>
      </c>
      <c r="BM349" s="224" t="s">
        <v>402</v>
      </c>
    </row>
    <row r="350" s="2" customFormat="1">
      <c r="A350" s="37"/>
      <c r="B350" s="38"/>
      <c r="C350" s="39"/>
      <c r="D350" s="226" t="s">
        <v>130</v>
      </c>
      <c r="E350" s="39"/>
      <c r="F350" s="227" t="s">
        <v>401</v>
      </c>
      <c r="G350" s="39"/>
      <c r="H350" s="39"/>
      <c r="I350" s="228"/>
      <c r="J350" s="39"/>
      <c r="K350" s="39"/>
      <c r="L350" s="43"/>
      <c r="M350" s="229"/>
      <c r="N350" s="230"/>
      <c r="O350" s="90"/>
      <c r="P350" s="90"/>
      <c r="Q350" s="90"/>
      <c r="R350" s="90"/>
      <c r="S350" s="90"/>
      <c r="T350" s="91"/>
      <c r="U350" s="37"/>
      <c r="V350" s="37"/>
      <c r="W350" s="37"/>
      <c r="X350" s="37"/>
      <c r="Y350" s="37"/>
      <c r="Z350" s="37"/>
      <c r="AA350" s="37"/>
      <c r="AB350" s="37"/>
      <c r="AC350" s="37"/>
      <c r="AD350" s="37"/>
      <c r="AE350" s="37"/>
      <c r="AT350" s="16" t="s">
        <v>130</v>
      </c>
      <c r="AU350" s="16" t="s">
        <v>87</v>
      </c>
    </row>
    <row r="351" s="2" customFormat="1">
      <c r="A351" s="37"/>
      <c r="B351" s="38"/>
      <c r="C351" s="39"/>
      <c r="D351" s="226" t="s">
        <v>131</v>
      </c>
      <c r="E351" s="39"/>
      <c r="F351" s="231" t="s">
        <v>403</v>
      </c>
      <c r="G351" s="39"/>
      <c r="H351" s="39"/>
      <c r="I351" s="228"/>
      <c r="J351" s="39"/>
      <c r="K351" s="39"/>
      <c r="L351" s="43"/>
      <c r="M351" s="229"/>
      <c r="N351" s="230"/>
      <c r="O351" s="90"/>
      <c r="P351" s="90"/>
      <c r="Q351" s="90"/>
      <c r="R351" s="90"/>
      <c r="S351" s="90"/>
      <c r="T351" s="91"/>
      <c r="U351" s="37"/>
      <c r="V351" s="37"/>
      <c r="W351" s="37"/>
      <c r="X351" s="37"/>
      <c r="Y351" s="37"/>
      <c r="Z351" s="37"/>
      <c r="AA351" s="37"/>
      <c r="AB351" s="37"/>
      <c r="AC351" s="37"/>
      <c r="AD351" s="37"/>
      <c r="AE351" s="37"/>
      <c r="AT351" s="16" t="s">
        <v>131</v>
      </c>
      <c r="AU351" s="16" t="s">
        <v>87</v>
      </c>
    </row>
    <row r="352" s="2" customFormat="1">
      <c r="A352" s="37"/>
      <c r="B352" s="38"/>
      <c r="C352" s="39"/>
      <c r="D352" s="226" t="s">
        <v>133</v>
      </c>
      <c r="E352" s="39"/>
      <c r="F352" s="231" t="s">
        <v>257</v>
      </c>
      <c r="G352" s="39"/>
      <c r="H352" s="39"/>
      <c r="I352" s="228"/>
      <c r="J352" s="39"/>
      <c r="K352" s="39"/>
      <c r="L352" s="43"/>
      <c r="M352" s="229"/>
      <c r="N352" s="230"/>
      <c r="O352" s="90"/>
      <c r="P352" s="90"/>
      <c r="Q352" s="90"/>
      <c r="R352" s="90"/>
      <c r="S352" s="90"/>
      <c r="T352" s="91"/>
      <c r="U352" s="37"/>
      <c r="V352" s="37"/>
      <c r="W352" s="37"/>
      <c r="X352" s="37"/>
      <c r="Y352" s="37"/>
      <c r="Z352" s="37"/>
      <c r="AA352" s="37"/>
      <c r="AB352" s="37"/>
      <c r="AC352" s="37"/>
      <c r="AD352" s="37"/>
      <c r="AE352" s="37"/>
      <c r="AT352" s="16" t="s">
        <v>133</v>
      </c>
      <c r="AU352" s="16" t="s">
        <v>87</v>
      </c>
    </row>
    <row r="353" s="2" customFormat="1" ht="24.15" customHeight="1">
      <c r="A353" s="37"/>
      <c r="B353" s="38"/>
      <c r="C353" s="213" t="s">
        <v>404</v>
      </c>
      <c r="D353" s="213" t="s">
        <v>123</v>
      </c>
      <c r="E353" s="214" t="s">
        <v>405</v>
      </c>
      <c r="F353" s="215" t="s">
        <v>406</v>
      </c>
      <c r="G353" s="216" t="s">
        <v>407</v>
      </c>
      <c r="H353" s="217">
        <v>60</v>
      </c>
      <c r="I353" s="218"/>
      <c r="J353" s="219">
        <f>ROUND(I353*H353,2)</f>
        <v>0</v>
      </c>
      <c r="K353" s="215" t="s">
        <v>127</v>
      </c>
      <c r="L353" s="43"/>
      <c r="M353" s="220" t="s">
        <v>1</v>
      </c>
      <c r="N353" s="221" t="s">
        <v>43</v>
      </c>
      <c r="O353" s="90"/>
      <c r="P353" s="222">
        <f>O353*H353</f>
        <v>0</v>
      </c>
      <c r="Q353" s="222">
        <v>0</v>
      </c>
      <c r="R353" s="222">
        <f>Q353*H353</f>
        <v>0</v>
      </c>
      <c r="S353" s="222">
        <v>0</v>
      </c>
      <c r="T353" s="223">
        <f>S353*H353</f>
        <v>0</v>
      </c>
      <c r="U353" s="37"/>
      <c r="V353" s="37"/>
      <c r="W353" s="37"/>
      <c r="X353" s="37"/>
      <c r="Y353" s="37"/>
      <c r="Z353" s="37"/>
      <c r="AA353" s="37"/>
      <c r="AB353" s="37"/>
      <c r="AC353" s="37"/>
      <c r="AD353" s="37"/>
      <c r="AE353" s="37"/>
      <c r="AR353" s="224" t="s">
        <v>408</v>
      </c>
      <c r="AT353" s="224" t="s">
        <v>123</v>
      </c>
      <c r="AU353" s="224" t="s">
        <v>87</v>
      </c>
      <c r="AY353" s="16" t="s">
        <v>121</v>
      </c>
      <c r="BE353" s="225">
        <f>IF(N353="základní",J353,0)</f>
        <v>0</v>
      </c>
      <c r="BF353" s="225">
        <f>IF(N353="snížená",J353,0)</f>
        <v>0</v>
      </c>
      <c r="BG353" s="225">
        <f>IF(N353="zákl. přenesená",J353,0)</f>
        <v>0</v>
      </c>
      <c r="BH353" s="225">
        <f>IF(N353="sníž. přenesená",J353,0)</f>
        <v>0</v>
      </c>
      <c r="BI353" s="225">
        <f>IF(N353="nulová",J353,0)</f>
        <v>0</v>
      </c>
      <c r="BJ353" s="16" t="s">
        <v>85</v>
      </c>
      <c r="BK353" s="225">
        <f>ROUND(I353*H353,2)</f>
        <v>0</v>
      </c>
      <c r="BL353" s="16" t="s">
        <v>408</v>
      </c>
      <c r="BM353" s="224" t="s">
        <v>409</v>
      </c>
    </row>
    <row r="354" s="2" customFormat="1">
      <c r="A354" s="37"/>
      <c r="B354" s="38"/>
      <c r="C354" s="39"/>
      <c r="D354" s="226" t="s">
        <v>130</v>
      </c>
      <c r="E354" s="39"/>
      <c r="F354" s="227" t="s">
        <v>406</v>
      </c>
      <c r="G354" s="39"/>
      <c r="H354" s="39"/>
      <c r="I354" s="228"/>
      <c r="J354" s="39"/>
      <c r="K354" s="39"/>
      <c r="L354" s="43"/>
      <c r="M354" s="229"/>
      <c r="N354" s="230"/>
      <c r="O354" s="90"/>
      <c r="P354" s="90"/>
      <c r="Q354" s="90"/>
      <c r="R354" s="90"/>
      <c r="S354" s="90"/>
      <c r="T354" s="91"/>
      <c r="U354" s="37"/>
      <c r="V354" s="37"/>
      <c r="W354" s="37"/>
      <c r="X354" s="37"/>
      <c r="Y354" s="37"/>
      <c r="Z354" s="37"/>
      <c r="AA354" s="37"/>
      <c r="AB354" s="37"/>
      <c r="AC354" s="37"/>
      <c r="AD354" s="37"/>
      <c r="AE354" s="37"/>
      <c r="AT354" s="16" t="s">
        <v>130</v>
      </c>
      <c r="AU354" s="16" t="s">
        <v>87</v>
      </c>
    </row>
    <row r="355" s="2" customFormat="1">
      <c r="A355" s="37"/>
      <c r="B355" s="38"/>
      <c r="C355" s="39"/>
      <c r="D355" s="226" t="s">
        <v>131</v>
      </c>
      <c r="E355" s="39"/>
      <c r="F355" s="231" t="s">
        <v>410</v>
      </c>
      <c r="G355" s="39"/>
      <c r="H355" s="39"/>
      <c r="I355" s="228"/>
      <c r="J355" s="39"/>
      <c r="K355" s="39"/>
      <c r="L355" s="43"/>
      <c r="M355" s="229"/>
      <c r="N355" s="230"/>
      <c r="O355" s="90"/>
      <c r="P355" s="90"/>
      <c r="Q355" s="90"/>
      <c r="R355" s="90"/>
      <c r="S355" s="90"/>
      <c r="T355" s="91"/>
      <c r="U355" s="37"/>
      <c r="V355" s="37"/>
      <c r="W355" s="37"/>
      <c r="X355" s="37"/>
      <c r="Y355" s="37"/>
      <c r="Z355" s="37"/>
      <c r="AA355" s="37"/>
      <c r="AB355" s="37"/>
      <c r="AC355" s="37"/>
      <c r="AD355" s="37"/>
      <c r="AE355" s="37"/>
      <c r="AT355" s="16" t="s">
        <v>131</v>
      </c>
      <c r="AU355" s="16" t="s">
        <v>87</v>
      </c>
    </row>
    <row r="356" s="13" customFormat="1">
      <c r="A356" s="13"/>
      <c r="B356" s="232"/>
      <c r="C356" s="233"/>
      <c r="D356" s="226" t="s">
        <v>173</v>
      </c>
      <c r="E356" s="234" t="s">
        <v>1</v>
      </c>
      <c r="F356" s="235" t="s">
        <v>411</v>
      </c>
      <c r="G356" s="233"/>
      <c r="H356" s="236">
        <v>60</v>
      </c>
      <c r="I356" s="237"/>
      <c r="J356" s="233"/>
      <c r="K356" s="233"/>
      <c r="L356" s="238"/>
      <c r="M356" s="239"/>
      <c r="N356" s="240"/>
      <c r="O356" s="240"/>
      <c r="P356" s="240"/>
      <c r="Q356" s="240"/>
      <c r="R356" s="240"/>
      <c r="S356" s="240"/>
      <c r="T356" s="241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2" t="s">
        <v>173</v>
      </c>
      <c r="AU356" s="242" t="s">
        <v>87</v>
      </c>
      <c r="AV356" s="13" t="s">
        <v>87</v>
      </c>
      <c r="AW356" s="13" t="s">
        <v>34</v>
      </c>
      <c r="AX356" s="13" t="s">
        <v>85</v>
      </c>
      <c r="AY356" s="242" t="s">
        <v>121</v>
      </c>
    </row>
    <row r="357" s="2" customFormat="1" ht="16.5" customHeight="1">
      <c r="A357" s="37"/>
      <c r="B357" s="38"/>
      <c r="C357" s="213" t="s">
        <v>412</v>
      </c>
      <c r="D357" s="213" t="s">
        <v>123</v>
      </c>
      <c r="E357" s="214" t="s">
        <v>413</v>
      </c>
      <c r="F357" s="215" t="s">
        <v>414</v>
      </c>
      <c r="G357" s="216" t="s">
        <v>407</v>
      </c>
      <c r="H357" s="217">
        <v>8</v>
      </c>
      <c r="I357" s="218"/>
      <c r="J357" s="219">
        <f>ROUND(I357*H357,2)</f>
        <v>0</v>
      </c>
      <c r="K357" s="215" t="s">
        <v>127</v>
      </c>
      <c r="L357" s="43"/>
      <c r="M357" s="220" t="s">
        <v>1</v>
      </c>
      <c r="N357" s="221" t="s">
        <v>43</v>
      </c>
      <c r="O357" s="90"/>
      <c r="P357" s="222">
        <f>O357*H357</f>
        <v>0</v>
      </c>
      <c r="Q357" s="222">
        <v>0</v>
      </c>
      <c r="R357" s="222">
        <f>Q357*H357</f>
        <v>0</v>
      </c>
      <c r="S357" s="222">
        <v>0</v>
      </c>
      <c r="T357" s="223">
        <f>S357*H357</f>
        <v>0</v>
      </c>
      <c r="U357" s="37"/>
      <c r="V357" s="37"/>
      <c r="W357" s="37"/>
      <c r="X357" s="37"/>
      <c r="Y357" s="37"/>
      <c r="Z357" s="37"/>
      <c r="AA357" s="37"/>
      <c r="AB357" s="37"/>
      <c r="AC357" s="37"/>
      <c r="AD357" s="37"/>
      <c r="AE357" s="37"/>
      <c r="AR357" s="224" t="s">
        <v>197</v>
      </c>
      <c r="AT357" s="224" t="s">
        <v>123</v>
      </c>
      <c r="AU357" s="224" t="s">
        <v>87</v>
      </c>
      <c r="AY357" s="16" t="s">
        <v>121</v>
      </c>
      <c r="BE357" s="225">
        <f>IF(N357="základní",J357,0)</f>
        <v>0</v>
      </c>
      <c r="BF357" s="225">
        <f>IF(N357="snížená",J357,0)</f>
        <v>0</v>
      </c>
      <c r="BG357" s="225">
        <f>IF(N357="zákl. přenesená",J357,0)</f>
        <v>0</v>
      </c>
      <c r="BH357" s="225">
        <f>IF(N357="sníž. přenesená",J357,0)</f>
        <v>0</v>
      </c>
      <c r="BI357" s="225">
        <f>IF(N357="nulová",J357,0)</f>
        <v>0</v>
      </c>
      <c r="BJ357" s="16" t="s">
        <v>85</v>
      </c>
      <c r="BK357" s="225">
        <f>ROUND(I357*H357,2)</f>
        <v>0</v>
      </c>
      <c r="BL357" s="16" t="s">
        <v>197</v>
      </c>
      <c r="BM357" s="224" t="s">
        <v>415</v>
      </c>
    </row>
    <row r="358" s="2" customFormat="1">
      <c r="A358" s="37"/>
      <c r="B358" s="38"/>
      <c r="C358" s="39"/>
      <c r="D358" s="226" t="s">
        <v>130</v>
      </c>
      <c r="E358" s="39"/>
      <c r="F358" s="227" t="s">
        <v>414</v>
      </c>
      <c r="G358" s="39"/>
      <c r="H358" s="39"/>
      <c r="I358" s="228"/>
      <c r="J358" s="39"/>
      <c r="K358" s="39"/>
      <c r="L358" s="43"/>
      <c r="M358" s="229"/>
      <c r="N358" s="230"/>
      <c r="O358" s="90"/>
      <c r="P358" s="90"/>
      <c r="Q358" s="90"/>
      <c r="R358" s="90"/>
      <c r="S358" s="90"/>
      <c r="T358" s="91"/>
      <c r="U358" s="37"/>
      <c r="V358" s="37"/>
      <c r="W358" s="37"/>
      <c r="X358" s="37"/>
      <c r="Y358" s="37"/>
      <c r="Z358" s="37"/>
      <c r="AA358" s="37"/>
      <c r="AB358" s="37"/>
      <c r="AC358" s="37"/>
      <c r="AD358" s="37"/>
      <c r="AE358" s="37"/>
      <c r="AT358" s="16" t="s">
        <v>130</v>
      </c>
      <c r="AU358" s="16" t="s">
        <v>87</v>
      </c>
    </row>
    <row r="359" s="2" customFormat="1">
      <c r="A359" s="37"/>
      <c r="B359" s="38"/>
      <c r="C359" s="39"/>
      <c r="D359" s="226" t="s">
        <v>131</v>
      </c>
      <c r="E359" s="39"/>
      <c r="F359" s="231" t="s">
        <v>416</v>
      </c>
      <c r="G359" s="39"/>
      <c r="H359" s="39"/>
      <c r="I359" s="228"/>
      <c r="J359" s="39"/>
      <c r="K359" s="39"/>
      <c r="L359" s="43"/>
      <c r="M359" s="229"/>
      <c r="N359" s="230"/>
      <c r="O359" s="90"/>
      <c r="P359" s="90"/>
      <c r="Q359" s="90"/>
      <c r="R359" s="90"/>
      <c r="S359" s="90"/>
      <c r="T359" s="91"/>
      <c r="U359" s="37"/>
      <c r="V359" s="37"/>
      <c r="W359" s="37"/>
      <c r="X359" s="37"/>
      <c r="Y359" s="37"/>
      <c r="Z359" s="37"/>
      <c r="AA359" s="37"/>
      <c r="AB359" s="37"/>
      <c r="AC359" s="37"/>
      <c r="AD359" s="37"/>
      <c r="AE359" s="37"/>
      <c r="AT359" s="16" t="s">
        <v>131</v>
      </c>
      <c r="AU359" s="16" t="s">
        <v>87</v>
      </c>
    </row>
    <row r="360" s="2" customFormat="1" ht="16.5" customHeight="1">
      <c r="A360" s="37"/>
      <c r="B360" s="38"/>
      <c r="C360" s="213" t="s">
        <v>417</v>
      </c>
      <c r="D360" s="213" t="s">
        <v>123</v>
      </c>
      <c r="E360" s="214" t="s">
        <v>418</v>
      </c>
      <c r="F360" s="215" t="s">
        <v>419</v>
      </c>
      <c r="G360" s="216" t="s">
        <v>407</v>
      </c>
      <c r="H360" s="217">
        <v>8</v>
      </c>
      <c r="I360" s="218"/>
      <c r="J360" s="219">
        <f>ROUND(I360*H360,2)</f>
        <v>0</v>
      </c>
      <c r="K360" s="215" t="s">
        <v>127</v>
      </c>
      <c r="L360" s="43"/>
      <c r="M360" s="220" t="s">
        <v>1</v>
      </c>
      <c r="N360" s="221" t="s">
        <v>43</v>
      </c>
      <c r="O360" s="90"/>
      <c r="P360" s="222">
        <f>O360*H360</f>
        <v>0</v>
      </c>
      <c r="Q360" s="222">
        <v>0</v>
      </c>
      <c r="R360" s="222">
        <f>Q360*H360</f>
        <v>0</v>
      </c>
      <c r="S360" s="222">
        <v>0</v>
      </c>
      <c r="T360" s="223">
        <f>S360*H360</f>
        <v>0</v>
      </c>
      <c r="U360" s="37"/>
      <c r="V360" s="37"/>
      <c r="W360" s="37"/>
      <c r="X360" s="37"/>
      <c r="Y360" s="37"/>
      <c r="Z360" s="37"/>
      <c r="AA360" s="37"/>
      <c r="AB360" s="37"/>
      <c r="AC360" s="37"/>
      <c r="AD360" s="37"/>
      <c r="AE360" s="37"/>
      <c r="AR360" s="224" t="s">
        <v>197</v>
      </c>
      <c r="AT360" s="224" t="s">
        <v>123</v>
      </c>
      <c r="AU360" s="224" t="s">
        <v>87</v>
      </c>
      <c r="AY360" s="16" t="s">
        <v>121</v>
      </c>
      <c r="BE360" s="225">
        <f>IF(N360="základní",J360,0)</f>
        <v>0</v>
      </c>
      <c r="BF360" s="225">
        <f>IF(N360="snížená",J360,0)</f>
        <v>0</v>
      </c>
      <c r="BG360" s="225">
        <f>IF(N360="zákl. přenesená",J360,0)</f>
        <v>0</v>
      </c>
      <c r="BH360" s="225">
        <f>IF(N360="sníž. přenesená",J360,0)</f>
        <v>0</v>
      </c>
      <c r="BI360" s="225">
        <f>IF(N360="nulová",J360,0)</f>
        <v>0</v>
      </c>
      <c r="BJ360" s="16" t="s">
        <v>85</v>
      </c>
      <c r="BK360" s="225">
        <f>ROUND(I360*H360,2)</f>
        <v>0</v>
      </c>
      <c r="BL360" s="16" t="s">
        <v>197</v>
      </c>
      <c r="BM360" s="224" t="s">
        <v>420</v>
      </c>
    </row>
    <row r="361" s="2" customFormat="1">
      <c r="A361" s="37"/>
      <c r="B361" s="38"/>
      <c r="C361" s="39"/>
      <c r="D361" s="226" t="s">
        <v>130</v>
      </c>
      <c r="E361" s="39"/>
      <c r="F361" s="227" t="s">
        <v>419</v>
      </c>
      <c r="G361" s="39"/>
      <c r="H361" s="39"/>
      <c r="I361" s="228"/>
      <c r="J361" s="39"/>
      <c r="K361" s="39"/>
      <c r="L361" s="43"/>
      <c r="M361" s="229"/>
      <c r="N361" s="230"/>
      <c r="O361" s="90"/>
      <c r="P361" s="90"/>
      <c r="Q361" s="90"/>
      <c r="R361" s="90"/>
      <c r="S361" s="90"/>
      <c r="T361" s="91"/>
      <c r="U361" s="37"/>
      <c r="V361" s="37"/>
      <c r="W361" s="37"/>
      <c r="X361" s="37"/>
      <c r="Y361" s="37"/>
      <c r="Z361" s="37"/>
      <c r="AA361" s="37"/>
      <c r="AB361" s="37"/>
      <c r="AC361" s="37"/>
      <c r="AD361" s="37"/>
      <c r="AE361" s="37"/>
      <c r="AT361" s="16" t="s">
        <v>130</v>
      </c>
      <c r="AU361" s="16" t="s">
        <v>87</v>
      </c>
    </row>
    <row r="362" s="2" customFormat="1">
      <c r="A362" s="37"/>
      <c r="B362" s="38"/>
      <c r="C362" s="39"/>
      <c r="D362" s="226" t="s">
        <v>131</v>
      </c>
      <c r="E362" s="39"/>
      <c r="F362" s="231" t="s">
        <v>421</v>
      </c>
      <c r="G362" s="39"/>
      <c r="H362" s="39"/>
      <c r="I362" s="228"/>
      <c r="J362" s="39"/>
      <c r="K362" s="39"/>
      <c r="L362" s="43"/>
      <c r="M362" s="229"/>
      <c r="N362" s="230"/>
      <c r="O362" s="90"/>
      <c r="P362" s="90"/>
      <c r="Q362" s="90"/>
      <c r="R362" s="90"/>
      <c r="S362" s="90"/>
      <c r="T362" s="91"/>
      <c r="U362" s="37"/>
      <c r="V362" s="37"/>
      <c r="W362" s="37"/>
      <c r="X362" s="37"/>
      <c r="Y362" s="37"/>
      <c r="Z362" s="37"/>
      <c r="AA362" s="37"/>
      <c r="AB362" s="37"/>
      <c r="AC362" s="37"/>
      <c r="AD362" s="37"/>
      <c r="AE362" s="37"/>
      <c r="AT362" s="16" t="s">
        <v>131</v>
      </c>
      <c r="AU362" s="16" t="s">
        <v>87</v>
      </c>
    </row>
    <row r="363" s="2" customFormat="1" ht="24.15" customHeight="1">
      <c r="A363" s="37"/>
      <c r="B363" s="38"/>
      <c r="C363" s="213" t="s">
        <v>422</v>
      </c>
      <c r="D363" s="213" t="s">
        <v>123</v>
      </c>
      <c r="E363" s="214" t="s">
        <v>423</v>
      </c>
      <c r="F363" s="215" t="s">
        <v>424</v>
      </c>
      <c r="G363" s="216" t="s">
        <v>204</v>
      </c>
      <c r="H363" s="217">
        <v>24</v>
      </c>
      <c r="I363" s="218"/>
      <c r="J363" s="219">
        <f>ROUND(I363*H363,2)</f>
        <v>0</v>
      </c>
      <c r="K363" s="215" t="s">
        <v>127</v>
      </c>
      <c r="L363" s="43"/>
      <c r="M363" s="220" t="s">
        <v>1</v>
      </c>
      <c r="N363" s="221" t="s">
        <v>43</v>
      </c>
      <c r="O363" s="90"/>
      <c r="P363" s="222">
        <f>O363*H363</f>
        <v>0</v>
      </c>
      <c r="Q363" s="222">
        <v>0</v>
      </c>
      <c r="R363" s="222">
        <f>Q363*H363</f>
        <v>0</v>
      </c>
      <c r="S363" s="222">
        <v>0</v>
      </c>
      <c r="T363" s="223">
        <f>S363*H363</f>
        <v>0</v>
      </c>
      <c r="U363" s="37"/>
      <c r="V363" s="37"/>
      <c r="W363" s="37"/>
      <c r="X363" s="37"/>
      <c r="Y363" s="37"/>
      <c r="Z363" s="37"/>
      <c r="AA363" s="37"/>
      <c r="AB363" s="37"/>
      <c r="AC363" s="37"/>
      <c r="AD363" s="37"/>
      <c r="AE363" s="37"/>
      <c r="AR363" s="224" t="s">
        <v>197</v>
      </c>
      <c r="AT363" s="224" t="s">
        <v>123</v>
      </c>
      <c r="AU363" s="224" t="s">
        <v>87</v>
      </c>
      <c r="AY363" s="16" t="s">
        <v>121</v>
      </c>
      <c r="BE363" s="225">
        <f>IF(N363="základní",J363,0)</f>
        <v>0</v>
      </c>
      <c r="BF363" s="225">
        <f>IF(N363="snížená",J363,0)</f>
        <v>0</v>
      </c>
      <c r="BG363" s="225">
        <f>IF(N363="zákl. přenesená",J363,0)</f>
        <v>0</v>
      </c>
      <c r="BH363" s="225">
        <f>IF(N363="sníž. přenesená",J363,0)</f>
        <v>0</v>
      </c>
      <c r="BI363" s="225">
        <f>IF(N363="nulová",J363,0)</f>
        <v>0</v>
      </c>
      <c r="BJ363" s="16" t="s">
        <v>85</v>
      </c>
      <c r="BK363" s="225">
        <f>ROUND(I363*H363,2)</f>
        <v>0</v>
      </c>
      <c r="BL363" s="16" t="s">
        <v>197</v>
      </c>
      <c r="BM363" s="224" t="s">
        <v>425</v>
      </c>
    </row>
    <row r="364" s="2" customFormat="1">
      <c r="A364" s="37"/>
      <c r="B364" s="38"/>
      <c r="C364" s="39"/>
      <c r="D364" s="226" t="s">
        <v>130</v>
      </c>
      <c r="E364" s="39"/>
      <c r="F364" s="227" t="s">
        <v>424</v>
      </c>
      <c r="G364" s="39"/>
      <c r="H364" s="39"/>
      <c r="I364" s="228"/>
      <c r="J364" s="39"/>
      <c r="K364" s="39"/>
      <c r="L364" s="43"/>
      <c r="M364" s="229"/>
      <c r="N364" s="230"/>
      <c r="O364" s="90"/>
      <c r="P364" s="90"/>
      <c r="Q364" s="90"/>
      <c r="R364" s="90"/>
      <c r="S364" s="90"/>
      <c r="T364" s="91"/>
      <c r="U364" s="37"/>
      <c r="V364" s="37"/>
      <c r="W364" s="37"/>
      <c r="X364" s="37"/>
      <c r="Y364" s="37"/>
      <c r="Z364" s="37"/>
      <c r="AA364" s="37"/>
      <c r="AB364" s="37"/>
      <c r="AC364" s="37"/>
      <c r="AD364" s="37"/>
      <c r="AE364" s="37"/>
      <c r="AT364" s="16" t="s">
        <v>130</v>
      </c>
      <c r="AU364" s="16" t="s">
        <v>87</v>
      </c>
    </row>
    <row r="365" s="2" customFormat="1">
      <c r="A365" s="37"/>
      <c r="B365" s="38"/>
      <c r="C365" s="39"/>
      <c r="D365" s="226" t="s">
        <v>131</v>
      </c>
      <c r="E365" s="39"/>
      <c r="F365" s="231" t="s">
        <v>426</v>
      </c>
      <c r="G365" s="39"/>
      <c r="H365" s="39"/>
      <c r="I365" s="228"/>
      <c r="J365" s="39"/>
      <c r="K365" s="39"/>
      <c r="L365" s="43"/>
      <c r="M365" s="229"/>
      <c r="N365" s="230"/>
      <c r="O365" s="90"/>
      <c r="P365" s="90"/>
      <c r="Q365" s="90"/>
      <c r="R365" s="90"/>
      <c r="S365" s="90"/>
      <c r="T365" s="91"/>
      <c r="U365" s="37"/>
      <c r="V365" s="37"/>
      <c r="W365" s="37"/>
      <c r="X365" s="37"/>
      <c r="Y365" s="37"/>
      <c r="Z365" s="37"/>
      <c r="AA365" s="37"/>
      <c r="AB365" s="37"/>
      <c r="AC365" s="37"/>
      <c r="AD365" s="37"/>
      <c r="AE365" s="37"/>
      <c r="AT365" s="16" t="s">
        <v>131</v>
      </c>
      <c r="AU365" s="16" t="s">
        <v>87</v>
      </c>
    </row>
    <row r="366" s="13" customFormat="1">
      <c r="A366" s="13"/>
      <c r="B366" s="232"/>
      <c r="C366" s="233"/>
      <c r="D366" s="226" t="s">
        <v>173</v>
      </c>
      <c r="E366" s="234" t="s">
        <v>1</v>
      </c>
      <c r="F366" s="235" t="s">
        <v>427</v>
      </c>
      <c r="G366" s="233"/>
      <c r="H366" s="236">
        <v>1</v>
      </c>
      <c r="I366" s="237"/>
      <c r="J366" s="233"/>
      <c r="K366" s="233"/>
      <c r="L366" s="238"/>
      <c r="M366" s="239"/>
      <c r="N366" s="240"/>
      <c r="O366" s="240"/>
      <c r="P366" s="240"/>
      <c r="Q366" s="240"/>
      <c r="R366" s="240"/>
      <c r="S366" s="240"/>
      <c r="T366" s="241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42" t="s">
        <v>173</v>
      </c>
      <c r="AU366" s="242" t="s">
        <v>87</v>
      </c>
      <c r="AV366" s="13" t="s">
        <v>87</v>
      </c>
      <c r="AW366" s="13" t="s">
        <v>34</v>
      </c>
      <c r="AX366" s="13" t="s">
        <v>78</v>
      </c>
      <c r="AY366" s="242" t="s">
        <v>121</v>
      </c>
    </row>
    <row r="367" s="13" customFormat="1">
      <c r="A367" s="13"/>
      <c r="B367" s="232"/>
      <c r="C367" s="233"/>
      <c r="D367" s="226" t="s">
        <v>173</v>
      </c>
      <c r="E367" s="234" t="s">
        <v>1</v>
      </c>
      <c r="F367" s="235" t="s">
        <v>428</v>
      </c>
      <c r="G367" s="233"/>
      <c r="H367" s="236">
        <v>1</v>
      </c>
      <c r="I367" s="237"/>
      <c r="J367" s="233"/>
      <c r="K367" s="233"/>
      <c r="L367" s="238"/>
      <c r="M367" s="239"/>
      <c r="N367" s="240"/>
      <c r="O367" s="240"/>
      <c r="P367" s="240"/>
      <c r="Q367" s="240"/>
      <c r="R367" s="240"/>
      <c r="S367" s="240"/>
      <c r="T367" s="241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2" t="s">
        <v>173</v>
      </c>
      <c r="AU367" s="242" t="s">
        <v>87</v>
      </c>
      <c r="AV367" s="13" t="s">
        <v>87</v>
      </c>
      <c r="AW367" s="13" t="s">
        <v>34</v>
      </c>
      <c r="AX367" s="13" t="s">
        <v>78</v>
      </c>
      <c r="AY367" s="242" t="s">
        <v>121</v>
      </c>
    </row>
    <row r="368" s="13" customFormat="1">
      <c r="A368" s="13"/>
      <c r="B368" s="232"/>
      <c r="C368" s="233"/>
      <c r="D368" s="226" t="s">
        <v>173</v>
      </c>
      <c r="E368" s="234" t="s">
        <v>1</v>
      </c>
      <c r="F368" s="235" t="s">
        <v>429</v>
      </c>
      <c r="G368" s="233"/>
      <c r="H368" s="236">
        <v>1</v>
      </c>
      <c r="I368" s="237"/>
      <c r="J368" s="233"/>
      <c r="K368" s="233"/>
      <c r="L368" s="238"/>
      <c r="M368" s="239"/>
      <c r="N368" s="240"/>
      <c r="O368" s="240"/>
      <c r="P368" s="240"/>
      <c r="Q368" s="240"/>
      <c r="R368" s="240"/>
      <c r="S368" s="240"/>
      <c r="T368" s="241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2" t="s">
        <v>173</v>
      </c>
      <c r="AU368" s="242" t="s">
        <v>87</v>
      </c>
      <c r="AV368" s="13" t="s">
        <v>87</v>
      </c>
      <c r="AW368" s="13" t="s">
        <v>34</v>
      </c>
      <c r="AX368" s="13" t="s">
        <v>78</v>
      </c>
      <c r="AY368" s="242" t="s">
        <v>121</v>
      </c>
    </row>
    <row r="369" s="13" customFormat="1">
      <c r="A369" s="13"/>
      <c r="B369" s="232"/>
      <c r="C369" s="233"/>
      <c r="D369" s="226" t="s">
        <v>173</v>
      </c>
      <c r="E369" s="234" t="s">
        <v>1</v>
      </c>
      <c r="F369" s="235" t="s">
        <v>430</v>
      </c>
      <c r="G369" s="233"/>
      <c r="H369" s="236">
        <v>1</v>
      </c>
      <c r="I369" s="237"/>
      <c r="J369" s="233"/>
      <c r="K369" s="233"/>
      <c r="L369" s="238"/>
      <c r="M369" s="239"/>
      <c r="N369" s="240"/>
      <c r="O369" s="240"/>
      <c r="P369" s="240"/>
      <c r="Q369" s="240"/>
      <c r="R369" s="240"/>
      <c r="S369" s="240"/>
      <c r="T369" s="241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2" t="s">
        <v>173</v>
      </c>
      <c r="AU369" s="242" t="s">
        <v>87</v>
      </c>
      <c r="AV369" s="13" t="s">
        <v>87</v>
      </c>
      <c r="AW369" s="13" t="s">
        <v>34</v>
      </c>
      <c r="AX369" s="13" t="s">
        <v>78</v>
      </c>
      <c r="AY369" s="242" t="s">
        <v>121</v>
      </c>
    </row>
    <row r="370" s="13" customFormat="1">
      <c r="A370" s="13"/>
      <c r="B370" s="232"/>
      <c r="C370" s="233"/>
      <c r="D370" s="226" t="s">
        <v>173</v>
      </c>
      <c r="E370" s="234" t="s">
        <v>1</v>
      </c>
      <c r="F370" s="235" t="s">
        <v>431</v>
      </c>
      <c r="G370" s="233"/>
      <c r="H370" s="236">
        <v>1</v>
      </c>
      <c r="I370" s="237"/>
      <c r="J370" s="233"/>
      <c r="K370" s="233"/>
      <c r="L370" s="238"/>
      <c r="M370" s="239"/>
      <c r="N370" s="240"/>
      <c r="O370" s="240"/>
      <c r="P370" s="240"/>
      <c r="Q370" s="240"/>
      <c r="R370" s="240"/>
      <c r="S370" s="240"/>
      <c r="T370" s="241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2" t="s">
        <v>173</v>
      </c>
      <c r="AU370" s="242" t="s">
        <v>87</v>
      </c>
      <c r="AV370" s="13" t="s">
        <v>87</v>
      </c>
      <c r="AW370" s="13" t="s">
        <v>34</v>
      </c>
      <c r="AX370" s="13" t="s">
        <v>78</v>
      </c>
      <c r="AY370" s="242" t="s">
        <v>121</v>
      </c>
    </row>
    <row r="371" s="13" customFormat="1">
      <c r="A371" s="13"/>
      <c r="B371" s="232"/>
      <c r="C371" s="233"/>
      <c r="D371" s="226" t="s">
        <v>173</v>
      </c>
      <c r="E371" s="234" t="s">
        <v>1</v>
      </c>
      <c r="F371" s="235" t="s">
        <v>432</v>
      </c>
      <c r="G371" s="233"/>
      <c r="H371" s="236">
        <v>1</v>
      </c>
      <c r="I371" s="237"/>
      <c r="J371" s="233"/>
      <c r="K371" s="233"/>
      <c r="L371" s="238"/>
      <c r="M371" s="239"/>
      <c r="N371" s="240"/>
      <c r="O371" s="240"/>
      <c r="P371" s="240"/>
      <c r="Q371" s="240"/>
      <c r="R371" s="240"/>
      <c r="S371" s="240"/>
      <c r="T371" s="241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2" t="s">
        <v>173</v>
      </c>
      <c r="AU371" s="242" t="s">
        <v>87</v>
      </c>
      <c r="AV371" s="13" t="s">
        <v>87</v>
      </c>
      <c r="AW371" s="13" t="s">
        <v>34</v>
      </c>
      <c r="AX371" s="13" t="s">
        <v>78</v>
      </c>
      <c r="AY371" s="242" t="s">
        <v>121</v>
      </c>
    </row>
    <row r="372" s="13" customFormat="1">
      <c r="A372" s="13"/>
      <c r="B372" s="232"/>
      <c r="C372" s="233"/>
      <c r="D372" s="226" t="s">
        <v>173</v>
      </c>
      <c r="E372" s="234" t="s">
        <v>1</v>
      </c>
      <c r="F372" s="235" t="s">
        <v>433</v>
      </c>
      <c r="G372" s="233"/>
      <c r="H372" s="236">
        <v>1</v>
      </c>
      <c r="I372" s="237"/>
      <c r="J372" s="233"/>
      <c r="K372" s="233"/>
      <c r="L372" s="238"/>
      <c r="M372" s="239"/>
      <c r="N372" s="240"/>
      <c r="O372" s="240"/>
      <c r="P372" s="240"/>
      <c r="Q372" s="240"/>
      <c r="R372" s="240"/>
      <c r="S372" s="240"/>
      <c r="T372" s="241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2" t="s">
        <v>173</v>
      </c>
      <c r="AU372" s="242" t="s">
        <v>87</v>
      </c>
      <c r="AV372" s="13" t="s">
        <v>87</v>
      </c>
      <c r="AW372" s="13" t="s">
        <v>34</v>
      </c>
      <c r="AX372" s="13" t="s">
        <v>78</v>
      </c>
      <c r="AY372" s="242" t="s">
        <v>121</v>
      </c>
    </row>
    <row r="373" s="13" customFormat="1">
      <c r="A373" s="13"/>
      <c r="B373" s="232"/>
      <c r="C373" s="233"/>
      <c r="D373" s="226" t="s">
        <v>173</v>
      </c>
      <c r="E373" s="234" t="s">
        <v>1</v>
      </c>
      <c r="F373" s="235" t="s">
        <v>434</v>
      </c>
      <c r="G373" s="233"/>
      <c r="H373" s="236">
        <v>1</v>
      </c>
      <c r="I373" s="237"/>
      <c r="J373" s="233"/>
      <c r="K373" s="233"/>
      <c r="L373" s="238"/>
      <c r="M373" s="239"/>
      <c r="N373" s="240"/>
      <c r="O373" s="240"/>
      <c r="P373" s="240"/>
      <c r="Q373" s="240"/>
      <c r="R373" s="240"/>
      <c r="S373" s="240"/>
      <c r="T373" s="241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2" t="s">
        <v>173</v>
      </c>
      <c r="AU373" s="242" t="s">
        <v>87</v>
      </c>
      <c r="AV373" s="13" t="s">
        <v>87</v>
      </c>
      <c r="AW373" s="13" t="s">
        <v>34</v>
      </c>
      <c r="AX373" s="13" t="s">
        <v>78</v>
      </c>
      <c r="AY373" s="242" t="s">
        <v>121</v>
      </c>
    </row>
    <row r="374" s="13" customFormat="1">
      <c r="A374" s="13"/>
      <c r="B374" s="232"/>
      <c r="C374" s="233"/>
      <c r="D374" s="226" t="s">
        <v>173</v>
      </c>
      <c r="E374" s="234" t="s">
        <v>1</v>
      </c>
      <c r="F374" s="235" t="s">
        <v>435</v>
      </c>
      <c r="G374" s="233"/>
      <c r="H374" s="236">
        <v>1</v>
      </c>
      <c r="I374" s="237"/>
      <c r="J374" s="233"/>
      <c r="K374" s="233"/>
      <c r="L374" s="238"/>
      <c r="M374" s="239"/>
      <c r="N374" s="240"/>
      <c r="O374" s="240"/>
      <c r="P374" s="240"/>
      <c r="Q374" s="240"/>
      <c r="R374" s="240"/>
      <c r="S374" s="240"/>
      <c r="T374" s="241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2" t="s">
        <v>173</v>
      </c>
      <c r="AU374" s="242" t="s">
        <v>87</v>
      </c>
      <c r="AV374" s="13" t="s">
        <v>87</v>
      </c>
      <c r="AW374" s="13" t="s">
        <v>34</v>
      </c>
      <c r="AX374" s="13" t="s">
        <v>78</v>
      </c>
      <c r="AY374" s="242" t="s">
        <v>121</v>
      </c>
    </row>
    <row r="375" s="13" customFormat="1">
      <c r="A375" s="13"/>
      <c r="B375" s="232"/>
      <c r="C375" s="233"/>
      <c r="D375" s="226" t="s">
        <v>173</v>
      </c>
      <c r="E375" s="234" t="s">
        <v>1</v>
      </c>
      <c r="F375" s="235" t="s">
        <v>436</v>
      </c>
      <c r="G375" s="233"/>
      <c r="H375" s="236">
        <v>1</v>
      </c>
      <c r="I375" s="237"/>
      <c r="J375" s="233"/>
      <c r="K375" s="233"/>
      <c r="L375" s="238"/>
      <c r="M375" s="239"/>
      <c r="N375" s="240"/>
      <c r="O375" s="240"/>
      <c r="P375" s="240"/>
      <c r="Q375" s="240"/>
      <c r="R375" s="240"/>
      <c r="S375" s="240"/>
      <c r="T375" s="241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42" t="s">
        <v>173</v>
      </c>
      <c r="AU375" s="242" t="s">
        <v>87</v>
      </c>
      <c r="AV375" s="13" t="s">
        <v>87</v>
      </c>
      <c r="AW375" s="13" t="s">
        <v>34</v>
      </c>
      <c r="AX375" s="13" t="s">
        <v>78</v>
      </c>
      <c r="AY375" s="242" t="s">
        <v>121</v>
      </c>
    </row>
    <row r="376" s="13" customFormat="1">
      <c r="A376" s="13"/>
      <c r="B376" s="232"/>
      <c r="C376" s="233"/>
      <c r="D376" s="226" t="s">
        <v>173</v>
      </c>
      <c r="E376" s="234" t="s">
        <v>1</v>
      </c>
      <c r="F376" s="235" t="s">
        <v>437</v>
      </c>
      <c r="G376" s="233"/>
      <c r="H376" s="236">
        <v>1</v>
      </c>
      <c r="I376" s="237"/>
      <c r="J376" s="233"/>
      <c r="K376" s="233"/>
      <c r="L376" s="238"/>
      <c r="M376" s="239"/>
      <c r="N376" s="240"/>
      <c r="O376" s="240"/>
      <c r="P376" s="240"/>
      <c r="Q376" s="240"/>
      <c r="R376" s="240"/>
      <c r="S376" s="240"/>
      <c r="T376" s="241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2" t="s">
        <v>173</v>
      </c>
      <c r="AU376" s="242" t="s">
        <v>87</v>
      </c>
      <c r="AV376" s="13" t="s">
        <v>87</v>
      </c>
      <c r="AW376" s="13" t="s">
        <v>34</v>
      </c>
      <c r="AX376" s="13" t="s">
        <v>78</v>
      </c>
      <c r="AY376" s="242" t="s">
        <v>121</v>
      </c>
    </row>
    <row r="377" s="13" customFormat="1">
      <c r="A377" s="13"/>
      <c r="B377" s="232"/>
      <c r="C377" s="233"/>
      <c r="D377" s="226" t="s">
        <v>173</v>
      </c>
      <c r="E377" s="234" t="s">
        <v>1</v>
      </c>
      <c r="F377" s="235" t="s">
        <v>438</v>
      </c>
      <c r="G377" s="233"/>
      <c r="H377" s="236">
        <v>1</v>
      </c>
      <c r="I377" s="237"/>
      <c r="J377" s="233"/>
      <c r="K377" s="233"/>
      <c r="L377" s="238"/>
      <c r="M377" s="239"/>
      <c r="N377" s="240"/>
      <c r="O377" s="240"/>
      <c r="P377" s="240"/>
      <c r="Q377" s="240"/>
      <c r="R377" s="240"/>
      <c r="S377" s="240"/>
      <c r="T377" s="241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2" t="s">
        <v>173</v>
      </c>
      <c r="AU377" s="242" t="s">
        <v>87</v>
      </c>
      <c r="AV377" s="13" t="s">
        <v>87</v>
      </c>
      <c r="AW377" s="13" t="s">
        <v>34</v>
      </c>
      <c r="AX377" s="13" t="s">
        <v>78</v>
      </c>
      <c r="AY377" s="242" t="s">
        <v>121</v>
      </c>
    </row>
    <row r="378" s="13" customFormat="1">
      <c r="A378" s="13"/>
      <c r="B378" s="232"/>
      <c r="C378" s="233"/>
      <c r="D378" s="226" t="s">
        <v>173</v>
      </c>
      <c r="E378" s="234" t="s">
        <v>1</v>
      </c>
      <c r="F378" s="235" t="s">
        <v>263</v>
      </c>
      <c r="G378" s="233"/>
      <c r="H378" s="236">
        <v>3</v>
      </c>
      <c r="I378" s="237"/>
      <c r="J378" s="233"/>
      <c r="K378" s="233"/>
      <c r="L378" s="238"/>
      <c r="M378" s="239"/>
      <c r="N378" s="240"/>
      <c r="O378" s="240"/>
      <c r="P378" s="240"/>
      <c r="Q378" s="240"/>
      <c r="R378" s="240"/>
      <c r="S378" s="240"/>
      <c r="T378" s="241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2" t="s">
        <v>173</v>
      </c>
      <c r="AU378" s="242" t="s">
        <v>87</v>
      </c>
      <c r="AV378" s="13" t="s">
        <v>87</v>
      </c>
      <c r="AW378" s="13" t="s">
        <v>34</v>
      </c>
      <c r="AX378" s="13" t="s">
        <v>78</v>
      </c>
      <c r="AY378" s="242" t="s">
        <v>121</v>
      </c>
    </row>
    <row r="379" s="13" customFormat="1">
      <c r="A379" s="13"/>
      <c r="B379" s="232"/>
      <c r="C379" s="233"/>
      <c r="D379" s="226" t="s">
        <v>173</v>
      </c>
      <c r="E379" s="234" t="s">
        <v>1</v>
      </c>
      <c r="F379" s="235" t="s">
        <v>439</v>
      </c>
      <c r="G379" s="233"/>
      <c r="H379" s="236">
        <v>3</v>
      </c>
      <c r="I379" s="237"/>
      <c r="J379" s="233"/>
      <c r="K379" s="233"/>
      <c r="L379" s="238"/>
      <c r="M379" s="239"/>
      <c r="N379" s="240"/>
      <c r="O379" s="240"/>
      <c r="P379" s="240"/>
      <c r="Q379" s="240"/>
      <c r="R379" s="240"/>
      <c r="S379" s="240"/>
      <c r="T379" s="241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42" t="s">
        <v>173</v>
      </c>
      <c r="AU379" s="242" t="s">
        <v>87</v>
      </c>
      <c r="AV379" s="13" t="s">
        <v>87</v>
      </c>
      <c r="AW379" s="13" t="s">
        <v>34</v>
      </c>
      <c r="AX379" s="13" t="s">
        <v>78</v>
      </c>
      <c r="AY379" s="242" t="s">
        <v>121</v>
      </c>
    </row>
    <row r="380" s="13" customFormat="1">
      <c r="A380" s="13"/>
      <c r="B380" s="232"/>
      <c r="C380" s="233"/>
      <c r="D380" s="226" t="s">
        <v>173</v>
      </c>
      <c r="E380" s="234" t="s">
        <v>1</v>
      </c>
      <c r="F380" s="235" t="s">
        <v>440</v>
      </c>
      <c r="G380" s="233"/>
      <c r="H380" s="236">
        <v>3</v>
      </c>
      <c r="I380" s="237"/>
      <c r="J380" s="233"/>
      <c r="K380" s="233"/>
      <c r="L380" s="238"/>
      <c r="M380" s="239"/>
      <c r="N380" s="240"/>
      <c r="O380" s="240"/>
      <c r="P380" s="240"/>
      <c r="Q380" s="240"/>
      <c r="R380" s="240"/>
      <c r="S380" s="240"/>
      <c r="T380" s="241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2" t="s">
        <v>173</v>
      </c>
      <c r="AU380" s="242" t="s">
        <v>87</v>
      </c>
      <c r="AV380" s="13" t="s">
        <v>87</v>
      </c>
      <c r="AW380" s="13" t="s">
        <v>34</v>
      </c>
      <c r="AX380" s="13" t="s">
        <v>78</v>
      </c>
      <c r="AY380" s="242" t="s">
        <v>121</v>
      </c>
    </row>
    <row r="381" s="13" customFormat="1">
      <c r="A381" s="13"/>
      <c r="B381" s="232"/>
      <c r="C381" s="233"/>
      <c r="D381" s="226" t="s">
        <v>173</v>
      </c>
      <c r="E381" s="234" t="s">
        <v>1</v>
      </c>
      <c r="F381" s="235" t="s">
        <v>441</v>
      </c>
      <c r="G381" s="233"/>
      <c r="H381" s="236">
        <v>1</v>
      </c>
      <c r="I381" s="237"/>
      <c r="J381" s="233"/>
      <c r="K381" s="233"/>
      <c r="L381" s="238"/>
      <c r="M381" s="239"/>
      <c r="N381" s="240"/>
      <c r="O381" s="240"/>
      <c r="P381" s="240"/>
      <c r="Q381" s="240"/>
      <c r="R381" s="240"/>
      <c r="S381" s="240"/>
      <c r="T381" s="241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2" t="s">
        <v>173</v>
      </c>
      <c r="AU381" s="242" t="s">
        <v>87</v>
      </c>
      <c r="AV381" s="13" t="s">
        <v>87</v>
      </c>
      <c r="AW381" s="13" t="s">
        <v>34</v>
      </c>
      <c r="AX381" s="13" t="s">
        <v>78</v>
      </c>
      <c r="AY381" s="242" t="s">
        <v>121</v>
      </c>
    </row>
    <row r="382" s="13" customFormat="1">
      <c r="A382" s="13"/>
      <c r="B382" s="232"/>
      <c r="C382" s="233"/>
      <c r="D382" s="226" t="s">
        <v>173</v>
      </c>
      <c r="E382" s="234" t="s">
        <v>1</v>
      </c>
      <c r="F382" s="235" t="s">
        <v>442</v>
      </c>
      <c r="G382" s="233"/>
      <c r="H382" s="236">
        <v>1</v>
      </c>
      <c r="I382" s="237"/>
      <c r="J382" s="233"/>
      <c r="K382" s="233"/>
      <c r="L382" s="238"/>
      <c r="M382" s="239"/>
      <c r="N382" s="240"/>
      <c r="O382" s="240"/>
      <c r="P382" s="240"/>
      <c r="Q382" s="240"/>
      <c r="R382" s="240"/>
      <c r="S382" s="240"/>
      <c r="T382" s="241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2" t="s">
        <v>173</v>
      </c>
      <c r="AU382" s="242" t="s">
        <v>87</v>
      </c>
      <c r="AV382" s="13" t="s">
        <v>87</v>
      </c>
      <c r="AW382" s="13" t="s">
        <v>34</v>
      </c>
      <c r="AX382" s="13" t="s">
        <v>78</v>
      </c>
      <c r="AY382" s="242" t="s">
        <v>121</v>
      </c>
    </row>
    <row r="383" s="13" customFormat="1">
      <c r="A383" s="13"/>
      <c r="B383" s="232"/>
      <c r="C383" s="233"/>
      <c r="D383" s="226" t="s">
        <v>173</v>
      </c>
      <c r="E383" s="234" t="s">
        <v>1</v>
      </c>
      <c r="F383" s="235" t="s">
        <v>443</v>
      </c>
      <c r="G383" s="233"/>
      <c r="H383" s="236">
        <v>1</v>
      </c>
      <c r="I383" s="237"/>
      <c r="J383" s="233"/>
      <c r="K383" s="233"/>
      <c r="L383" s="238"/>
      <c r="M383" s="239"/>
      <c r="N383" s="240"/>
      <c r="O383" s="240"/>
      <c r="P383" s="240"/>
      <c r="Q383" s="240"/>
      <c r="R383" s="240"/>
      <c r="S383" s="240"/>
      <c r="T383" s="241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2" t="s">
        <v>173</v>
      </c>
      <c r="AU383" s="242" t="s">
        <v>87</v>
      </c>
      <c r="AV383" s="13" t="s">
        <v>87</v>
      </c>
      <c r="AW383" s="13" t="s">
        <v>34</v>
      </c>
      <c r="AX383" s="13" t="s">
        <v>78</v>
      </c>
      <c r="AY383" s="242" t="s">
        <v>121</v>
      </c>
    </row>
    <row r="384" s="14" customFormat="1">
      <c r="A384" s="14"/>
      <c r="B384" s="243"/>
      <c r="C384" s="244"/>
      <c r="D384" s="226" t="s">
        <v>173</v>
      </c>
      <c r="E384" s="245" t="s">
        <v>1</v>
      </c>
      <c r="F384" s="246" t="s">
        <v>177</v>
      </c>
      <c r="G384" s="244"/>
      <c r="H384" s="247">
        <v>24</v>
      </c>
      <c r="I384" s="248"/>
      <c r="J384" s="244"/>
      <c r="K384" s="244"/>
      <c r="L384" s="249"/>
      <c r="M384" s="250"/>
      <c r="N384" s="251"/>
      <c r="O384" s="251"/>
      <c r="P384" s="251"/>
      <c r="Q384" s="251"/>
      <c r="R384" s="251"/>
      <c r="S384" s="251"/>
      <c r="T384" s="252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53" t="s">
        <v>173</v>
      </c>
      <c r="AU384" s="253" t="s">
        <v>87</v>
      </c>
      <c r="AV384" s="14" t="s">
        <v>128</v>
      </c>
      <c r="AW384" s="14" t="s">
        <v>34</v>
      </c>
      <c r="AX384" s="14" t="s">
        <v>85</v>
      </c>
      <c r="AY384" s="253" t="s">
        <v>121</v>
      </c>
    </row>
    <row r="385" s="2" customFormat="1" ht="24.15" customHeight="1">
      <c r="A385" s="37"/>
      <c r="B385" s="38"/>
      <c r="C385" s="213" t="s">
        <v>444</v>
      </c>
      <c r="D385" s="213" t="s">
        <v>123</v>
      </c>
      <c r="E385" s="214" t="s">
        <v>445</v>
      </c>
      <c r="F385" s="215" t="s">
        <v>446</v>
      </c>
      <c r="G385" s="216" t="s">
        <v>204</v>
      </c>
      <c r="H385" s="217">
        <v>1</v>
      </c>
      <c r="I385" s="218"/>
      <c r="J385" s="219">
        <f>ROUND(I385*H385,2)</f>
        <v>0</v>
      </c>
      <c r="K385" s="215" t="s">
        <v>127</v>
      </c>
      <c r="L385" s="43"/>
      <c r="M385" s="220" t="s">
        <v>1</v>
      </c>
      <c r="N385" s="221" t="s">
        <v>43</v>
      </c>
      <c r="O385" s="90"/>
      <c r="P385" s="222">
        <f>O385*H385</f>
        <v>0</v>
      </c>
      <c r="Q385" s="222">
        <v>0</v>
      </c>
      <c r="R385" s="222">
        <f>Q385*H385</f>
        <v>0</v>
      </c>
      <c r="S385" s="222">
        <v>0</v>
      </c>
      <c r="T385" s="223">
        <f>S385*H385</f>
        <v>0</v>
      </c>
      <c r="U385" s="37"/>
      <c r="V385" s="37"/>
      <c r="W385" s="37"/>
      <c r="X385" s="37"/>
      <c r="Y385" s="37"/>
      <c r="Z385" s="37"/>
      <c r="AA385" s="37"/>
      <c r="AB385" s="37"/>
      <c r="AC385" s="37"/>
      <c r="AD385" s="37"/>
      <c r="AE385" s="37"/>
      <c r="AR385" s="224" t="s">
        <v>197</v>
      </c>
      <c r="AT385" s="224" t="s">
        <v>123</v>
      </c>
      <c r="AU385" s="224" t="s">
        <v>87</v>
      </c>
      <c r="AY385" s="16" t="s">
        <v>121</v>
      </c>
      <c r="BE385" s="225">
        <f>IF(N385="základní",J385,0)</f>
        <v>0</v>
      </c>
      <c r="BF385" s="225">
        <f>IF(N385="snížená",J385,0)</f>
        <v>0</v>
      </c>
      <c r="BG385" s="225">
        <f>IF(N385="zákl. přenesená",J385,0)</f>
        <v>0</v>
      </c>
      <c r="BH385" s="225">
        <f>IF(N385="sníž. přenesená",J385,0)</f>
        <v>0</v>
      </c>
      <c r="BI385" s="225">
        <f>IF(N385="nulová",J385,0)</f>
        <v>0</v>
      </c>
      <c r="BJ385" s="16" t="s">
        <v>85</v>
      </c>
      <c r="BK385" s="225">
        <f>ROUND(I385*H385,2)</f>
        <v>0</v>
      </c>
      <c r="BL385" s="16" t="s">
        <v>197</v>
      </c>
      <c r="BM385" s="224" t="s">
        <v>447</v>
      </c>
    </row>
    <row r="386" s="2" customFormat="1">
      <c r="A386" s="37"/>
      <c r="B386" s="38"/>
      <c r="C386" s="39"/>
      <c r="D386" s="226" t="s">
        <v>130</v>
      </c>
      <c r="E386" s="39"/>
      <c r="F386" s="227" t="s">
        <v>446</v>
      </c>
      <c r="G386" s="39"/>
      <c r="H386" s="39"/>
      <c r="I386" s="228"/>
      <c r="J386" s="39"/>
      <c r="K386" s="39"/>
      <c r="L386" s="43"/>
      <c r="M386" s="229"/>
      <c r="N386" s="230"/>
      <c r="O386" s="90"/>
      <c r="P386" s="90"/>
      <c r="Q386" s="90"/>
      <c r="R386" s="90"/>
      <c r="S386" s="90"/>
      <c r="T386" s="91"/>
      <c r="U386" s="37"/>
      <c r="V386" s="37"/>
      <c r="W386" s="37"/>
      <c r="X386" s="37"/>
      <c r="Y386" s="37"/>
      <c r="Z386" s="37"/>
      <c r="AA386" s="37"/>
      <c r="AB386" s="37"/>
      <c r="AC386" s="37"/>
      <c r="AD386" s="37"/>
      <c r="AE386" s="37"/>
      <c r="AT386" s="16" t="s">
        <v>130</v>
      </c>
      <c r="AU386" s="16" t="s">
        <v>87</v>
      </c>
    </row>
    <row r="387" s="2" customFormat="1">
      <c r="A387" s="37"/>
      <c r="B387" s="38"/>
      <c r="C387" s="39"/>
      <c r="D387" s="226" t="s">
        <v>131</v>
      </c>
      <c r="E387" s="39"/>
      <c r="F387" s="231" t="s">
        <v>448</v>
      </c>
      <c r="G387" s="39"/>
      <c r="H387" s="39"/>
      <c r="I387" s="228"/>
      <c r="J387" s="39"/>
      <c r="K387" s="39"/>
      <c r="L387" s="43"/>
      <c r="M387" s="229"/>
      <c r="N387" s="230"/>
      <c r="O387" s="90"/>
      <c r="P387" s="90"/>
      <c r="Q387" s="90"/>
      <c r="R387" s="90"/>
      <c r="S387" s="90"/>
      <c r="T387" s="91"/>
      <c r="U387" s="37"/>
      <c r="V387" s="37"/>
      <c r="W387" s="37"/>
      <c r="X387" s="37"/>
      <c r="Y387" s="37"/>
      <c r="Z387" s="37"/>
      <c r="AA387" s="37"/>
      <c r="AB387" s="37"/>
      <c r="AC387" s="37"/>
      <c r="AD387" s="37"/>
      <c r="AE387" s="37"/>
      <c r="AT387" s="16" t="s">
        <v>131</v>
      </c>
      <c r="AU387" s="16" t="s">
        <v>87</v>
      </c>
    </row>
    <row r="388" s="2" customFormat="1" ht="24.15" customHeight="1">
      <c r="A388" s="37"/>
      <c r="B388" s="38"/>
      <c r="C388" s="213" t="s">
        <v>449</v>
      </c>
      <c r="D388" s="213" t="s">
        <v>123</v>
      </c>
      <c r="E388" s="214" t="s">
        <v>450</v>
      </c>
      <c r="F388" s="215" t="s">
        <v>451</v>
      </c>
      <c r="G388" s="216" t="s">
        <v>204</v>
      </c>
      <c r="H388" s="217">
        <v>2</v>
      </c>
      <c r="I388" s="218"/>
      <c r="J388" s="219">
        <f>ROUND(I388*H388,2)</f>
        <v>0</v>
      </c>
      <c r="K388" s="215" t="s">
        <v>127</v>
      </c>
      <c r="L388" s="43"/>
      <c r="M388" s="220" t="s">
        <v>1</v>
      </c>
      <c r="N388" s="221" t="s">
        <v>43</v>
      </c>
      <c r="O388" s="90"/>
      <c r="P388" s="222">
        <f>O388*H388</f>
        <v>0</v>
      </c>
      <c r="Q388" s="222">
        <v>0</v>
      </c>
      <c r="R388" s="222">
        <f>Q388*H388</f>
        <v>0</v>
      </c>
      <c r="S388" s="222">
        <v>0</v>
      </c>
      <c r="T388" s="223">
        <f>S388*H388</f>
        <v>0</v>
      </c>
      <c r="U388" s="37"/>
      <c r="V388" s="37"/>
      <c r="W388" s="37"/>
      <c r="X388" s="37"/>
      <c r="Y388" s="37"/>
      <c r="Z388" s="37"/>
      <c r="AA388" s="37"/>
      <c r="AB388" s="37"/>
      <c r="AC388" s="37"/>
      <c r="AD388" s="37"/>
      <c r="AE388" s="37"/>
      <c r="AR388" s="224" t="s">
        <v>197</v>
      </c>
      <c r="AT388" s="224" t="s">
        <v>123</v>
      </c>
      <c r="AU388" s="224" t="s">
        <v>87</v>
      </c>
      <c r="AY388" s="16" t="s">
        <v>121</v>
      </c>
      <c r="BE388" s="225">
        <f>IF(N388="základní",J388,0)</f>
        <v>0</v>
      </c>
      <c r="BF388" s="225">
        <f>IF(N388="snížená",J388,0)</f>
        <v>0</v>
      </c>
      <c r="BG388" s="225">
        <f>IF(N388="zákl. přenesená",J388,0)</f>
        <v>0</v>
      </c>
      <c r="BH388" s="225">
        <f>IF(N388="sníž. přenesená",J388,0)</f>
        <v>0</v>
      </c>
      <c r="BI388" s="225">
        <f>IF(N388="nulová",J388,0)</f>
        <v>0</v>
      </c>
      <c r="BJ388" s="16" t="s">
        <v>85</v>
      </c>
      <c r="BK388" s="225">
        <f>ROUND(I388*H388,2)</f>
        <v>0</v>
      </c>
      <c r="BL388" s="16" t="s">
        <v>197</v>
      </c>
      <c r="BM388" s="224" t="s">
        <v>452</v>
      </c>
    </row>
    <row r="389" s="2" customFormat="1">
      <c r="A389" s="37"/>
      <c r="B389" s="38"/>
      <c r="C389" s="39"/>
      <c r="D389" s="226" t="s">
        <v>130</v>
      </c>
      <c r="E389" s="39"/>
      <c r="F389" s="227" t="s">
        <v>451</v>
      </c>
      <c r="G389" s="39"/>
      <c r="H389" s="39"/>
      <c r="I389" s="228"/>
      <c r="J389" s="39"/>
      <c r="K389" s="39"/>
      <c r="L389" s="43"/>
      <c r="M389" s="229"/>
      <c r="N389" s="230"/>
      <c r="O389" s="90"/>
      <c r="P389" s="90"/>
      <c r="Q389" s="90"/>
      <c r="R389" s="90"/>
      <c r="S389" s="90"/>
      <c r="T389" s="91"/>
      <c r="U389" s="37"/>
      <c r="V389" s="37"/>
      <c r="W389" s="37"/>
      <c r="X389" s="37"/>
      <c r="Y389" s="37"/>
      <c r="Z389" s="37"/>
      <c r="AA389" s="37"/>
      <c r="AB389" s="37"/>
      <c r="AC389" s="37"/>
      <c r="AD389" s="37"/>
      <c r="AE389" s="37"/>
      <c r="AT389" s="16" t="s">
        <v>130</v>
      </c>
      <c r="AU389" s="16" t="s">
        <v>87</v>
      </c>
    </row>
    <row r="390" s="2" customFormat="1">
      <c r="A390" s="37"/>
      <c r="B390" s="38"/>
      <c r="C390" s="39"/>
      <c r="D390" s="226" t="s">
        <v>131</v>
      </c>
      <c r="E390" s="39"/>
      <c r="F390" s="231" t="s">
        <v>448</v>
      </c>
      <c r="G390" s="39"/>
      <c r="H390" s="39"/>
      <c r="I390" s="228"/>
      <c r="J390" s="39"/>
      <c r="K390" s="39"/>
      <c r="L390" s="43"/>
      <c r="M390" s="229"/>
      <c r="N390" s="230"/>
      <c r="O390" s="90"/>
      <c r="P390" s="90"/>
      <c r="Q390" s="90"/>
      <c r="R390" s="90"/>
      <c r="S390" s="90"/>
      <c r="T390" s="91"/>
      <c r="U390" s="37"/>
      <c r="V390" s="37"/>
      <c r="W390" s="37"/>
      <c r="X390" s="37"/>
      <c r="Y390" s="37"/>
      <c r="Z390" s="37"/>
      <c r="AA390" s="37"/>
      <c r="AB390" s="37"/>
      <c r="AC390" s="37"/>
      <c r="AD390" s="37"/>
      <c r="AE390" s="37"/>
      <c r="AT390" s="16" t="s">
        <v>131</v>
      </c>
      <c r="AU390" s="16" t="s">
        <v>87</v>
      </c>
    </row>
    <row r="391" s="2" customFormat="1" ht="24.15" customHeight="1">
      <c r="A391" s="37"/>
      <c r="B391" s="38"/>
      <c r="C391" s="213" t="s">
        <v>453</v>
      </c>
      <c r="D391" s="213" t="s">
        <v>123</v>
      </c>
      <c r="E391" s="214" t="s">
        <v>454</v>
      </c>
      <c r="F391" s="215" t="s">
        <v>455</v>
      </c>
      <c r="G391" s="216" t="s">
        <v>204</v>
      </c>
      <c r="H391" s="217">
        <v>3</v>
      </c>
      <c r="I391" s="218"/>
      <c r="J391" s="219">
        <f>ROUND(I391*H391,2)</f>
        <v>0</v>
      </c>
      <c r="K391" s="215" t="s">
        <v>127</v>
      </c>
      <c r="L391" s="43"/>
      <c r="M391" s="220" t="s">
        <v>1</v>
      </c>
      <c r="N391" s="221" t="s">
        <v>43</v>
      </c>
      <c r="O391" s="90"/>
      <c r="P391" s="222">
        <f>O391*H391</f>
        <v>0</v>
      </c>
      <c r="Q391" s="222">
        <v>0</v>
      </c>
      <c r="R391" s="222">
        <f>Q391*H391</f>
        <v>0</v>
      </c>
      <c r="S391" s="222">
        <v>0</v>
      </c>
      <c r="T391" s="223">
        <f>S391*H391</f>
        <v>0</v>
      </c>
      <c r="U391" s="37"/>
      <c r="V391" s="37"/>
      <c r="W391" s="37"/>
      <c r="X391" s="37"/>
      <c r="Y391" s="37"/>
      <c r="Z391" s="37"/>
      <c r="AA391" s="37"/>
      <c r="AB391" s="37"/>
      <c r="AC391" s="37"/>
      <c r="AD391" s="37"/>
      <c r="AE391" s="37"/>
      <c r="AR391" s="224" t="s">
        <v>197</v>
      </c>
      <c r="AT391" s="224" t="s">
        <v>123</v>
      </c>
      <c r="AU391" s="224" t="s">
        <v>87</v>
      </c>
      <c r="AY391" s="16" t="s">
        <v>121</v>
      </c>
      <c r="BE391" s="225">
        <f>IF(N391="základní",J391,0)</f>
        <v>0</v>
      </c>
      <c r="BF391" s="225">
        <f>IF(N391="snížená",J391,0)</f>
        <v>0</v>
      </c>
      <c r="BG391" s="225">
        <f>IF(N391="zákl. přenesená",J391,0)</f>
        <v>0</v>
      </c>
      <c r="BH391" s="225">
        <f>IF(N391="sníž. přenesená",J391,0)</f>
        <v>0</v>
      </c>
      <c r="BI391" s="225">
        <f>IF(N391="nulová",J391,0)</f>
        <v>0</v>
      </c>
      <c r="BJ391" s="16" t="s">
        <v>85</v>
      </c>
      <c r="BK391" s="225">
        <f>ROUND(I391*H391,2)</f>
        <v>0</v>
      </c>
      <c r="BL391" s="16" t="s">
        <v>197</v>
      </c>
      <c r="BM391" s="224" t="s">
        <v>456</v>
      </c>
    </row>
    <row r="392" s="2" customFormat="1">
      <c r="A392" s="37"/>
      <c r="B392" s="38"/>
      <c r="C392" s="39"/>
      <c r="D392" s="226" t="s">
        <v>130</v>
      </c>
      <c r="E392" s="39"/>
      <c r="F392" s="227" t="s">
        <v>455</v>
      </c>
      <c r="G392" s="39"/>
      <c r="H392" s="39"/>
      <c r="I392" s="228"/>
      <c r="J392" s="39"/>
      <c r="K392" s="39"/>
      <c r="L392" s="43"/>
      <c r="M392" s="229"/>
      <c r="N392" s="230"/>
      <c r="O392" s="90"/>
      <c r="P392" s="90"/>
      <c r="Q392" s="90"/>
      <c r="R392" s="90"/>
      <c r="S392" s="90"/>
      <c r="T392" s="91"/>
      <c r="U392" s="37"/>
      <c r="V392" s="37"/>
      <c r="W392" s="37"/>
      <c r="X392" s="37"/>
      <c r="Y392" s="37"/>
      <c r="Z392" s="37"/>
      <c r="AA392" s="37"/>
      <c r="AB392" s="37"/>
      <c r="AC392" s="37"/>
      <c r="AD392" s="37"/>
      <c r="AE392" s="37"/>
      <c r="AT392" s="16" t="s">
        <v>130</v>
      </c>
      <c r="AU392" s="16" t="s">
        <v>87</v>
      </c>
    </row>
    <row r="393" s="2" customFormat="1">
      <c r="A393" s="37"/>
      <c r="B393" s="38"/>
      <c r="C393" s="39"/>
      <c r="D393" s="226" t="s">
        <v>131</v>
      </c>
      <c r="E393" s="39"/>
      <c r="F393" s="231" t="s">
        <v>448</v>
      </c>
      <c r="G393" s="39"/>
      <c r="H393" s="39"/>
      <c r="I393" s="228"/>
      <c r="J393" s="39"/>
      <c r="K393" s="39"/>
      <c r="L393" s="43"/>
      <c r="M393" s="229"/>
      <c r="N393" s="230"/>
      <c r="O393" s="90"/>
      <c r="P393" s="90"/>
      <c r="Q393" s="90"/>
      <c r="R393" s="90"/>
      <c r="S393" s="90"/>
      <c r="T393" s="91"/>
      <c r="U393" s="37"/>
      <c r="V393" s="37"/>
      <c r="W393" s="37"/>
      <c r="X393" s="37"/>
      <c r="Y393" s="37"/>
      <c r="Z393" s="37"/>
      <c r="AA393" s="37"/>
      <c r="AB393" s="37"/>
      <c r="AC393" s="37"/>
      <c r="AD393" s="37"/>
      <c r="AE393" s="37"/>
      <c r="AT393" s="16" t="s">
        <v>131</v>
      </c>
      <c r="AU393" s="16" t="s">
        <v>87</v>
      </c>
    </row>
    <row r="394" s="2" customFormat="1" ht="37.8" customHeight="1">
      <c r="A394" s="37"/>
      <c r="B394" s="38"/>
      <c r="C394" s="213" t="s">
        <v>457</v>
      </c>
      <c r="D394" s="213" t="s">
        <v>123</v>
      </c>
      <c r="E394" s="214" t="s">
        <v>458</v>
      </c>
      <c r="F394" s="215" t="s">
        <v>459</v>
      </c>
      <c r="G394" s="216" t="s">
        <v>204</v>
      </c>
      <c r="H394" s="217">
        <v>1</v>
      </c>
      <c r="I394" s="218"/>
      <c r="J394" s="219">
        <f>ROUND(I394*H394,2)</f>
        <v>0</v>
      </c>
      <c r="K394" s="215" t="s">
        <v>127</v>
      </c>
      <c r="L394" s="43"/>
      <c r="M394" s="220" t="s">
        <v>1</v>
      </c>
      <c r="N394" s="221" t="s">
        <v>43</v>
      </c>
      <c r="O394" s="90"/>
      <c r="P394" s="222">
        <f>O394*H394</f>
        <v>0</v>
      </c>
      <c r="Q394" s="222">
        <v>0</v>
      </c>
      <c r="R394" s="222">
        <f>Q394*H394</f>
        <v>0</v>
      </c>
      <c r="S394" s="222">
        <v>0</v>
      </c>
      <c r="T394" s="223">
        <f>S394*H394</f>
        <v>0</v>
      </c>
      <c r="U394" s="37"/>
      <c r="V394" s="37"/>
      <c r="W394" s="37"/>
      <c r="X394" s="37"/>
      <c r="Y394" s="37"/>
      <c r="Z394" s="37"/>
      <c r="AA394" s="37"/>
      <c r="AB394" s="37"/>
      <c r="AC394" s="37"/>
      <c r="AD394" s="37"/>
      <c r="AE394" s="37"/>
      <c r="AR394" s="224" t="s">
        <v>197</v>
      </c>
      <c r="AT394" s="224" t="s">
        <v>123</v>
      </c>
      <c r="AU394" s="224" t="s">
        <v>87</v>
      </c>
      <c r="AY394" s="16" t="s">
        <v>121</v>
      </c>
      <c r="BE394" s="225">
        <f>IF(N394="základní",J394,0)</f>
        <v>0</v>
      </c>
      <c r="BF394" s="225">
        <f>IF(N394="snížená",J394,0)</f>
        <v>0</v>
      </c>
      <c r="BG394" s="225">
        <f>IF(N394="zákl. přenesená",J394,0)</f>
        <v>0</v>
      </c>
      <c r="BH394" s="225">
        <f>IF(N394="sníž. přenesená",J394,0)</f>
        <v>0</v>
      </c>
      <c r="BI394" s="225">
        <f>IF(N394="nulová",J394,0)</f>
        <v>0</v>
      </c>
      <c r="BJ394" s="16" t="s">
        <v>85</v>
      </c>
      <c r="BK394" s="225">
        <f>ROUND(I394*H394,2)</f>
        <v>0</v>
      </c>
      <c r="BL394" s="16" t="s">
        <v>197</v>
      </c>
      <c r="BM394" s="224" t="s">
        <v>460</v>
      </c>
    </row>
    <row r="395" s="2" customFormat="1">
      <c r="A395" s="37"/>
      <c r="B395" s="38"/>
      <c r="C395" s="39"/>
      <c r="D395" s="226" t="s">
        <v>130</v>
      </c>
      <c r="E395" s="39"/>
      <c r="F395" s="227" t="s">
        <v>459</v>
      </c>
      <c r="G395" s="39"/>
      <c r="H395" s="39"/>
      <c r="I395" s="228"/>
      <c r="J395" s="39"/>
      <c r="K395" s="39"/>
      <c r="L395" s="43"/>
      <c r="M395" s="229"/>
      <c r="N395" s="230"/>
      <c r="O395" s="90"/>
      <c r="P395" s="90"/>
      <c r="Q395" s="90"/>
      <c r="R395" s="90"/>
      <c r="S395" s="90"/>
      <c r="T395" s="91"/>
      <c r="U395" s="37"/>
      <c r="V395" s="37"/>
      <c r="W395" s="37"/>
      <c r="X395" s="37"/>
      <c r="Y395" s="37"/>
      <c r="Z395" s="37"/>
      <c r="AA395" s="37"/>
      <c r="AB395" s="37"/>
      <c r="AC395" s="37"/>
      <c r="AD395" s="37"/>
      <c r="AE395" s="37"/>
      <c r="AT395" s="16" t="s">
        <v>130</v>
      </c>
      <c r="AU395" s="16" t="s">
        <v>87</v>
      </c>
    </row>
    <row r="396" s="2" customFormat="1">
      <c r="A396" s="37"/>
      <c r="B396" s="38"/>
      <c r="C396" s="39"/>
      <c r="D396" s="226" t="s">
        <v>131</v>
      </c>
      <c r="E396" s="39"/>
      <c r="F396" s="231" t="s">
        <v>461</v>
      </c>
      <c r="G396" s="39"/>
      <c r="H396" s="39"/>
      <c r="I396" s="228"/>
      <c r="J396" s="39"/>
      <c r="K396" s="39"/>
      <c r="L396" s="43"/>
      <c r="M396" s="229"/>
      <c r="N396" s="230"/>
      <c r="O396" s="90"/>
      <c r="P396" s="90"/>
      <c r="Q396" s="90"/>
      <c r="R396" s="90"/>
      <c r="S396" s="90"/>
      <c r="T396" s="91"/>
      <c r="U396" s="37"/>
      <c r="V396" s="37"/>
      <c r="W396" s="37"/>
      <c r="X396" s="37"/>
      <c r="Y396" s="37"/>
      <c r="Z396" s="37"/>
      <c r="AA396" s="37"/>
      <c r="AB396" s="37"/>
      <c r="AC396" s="37"/>
      <c r="AD396" s="37"/>
      <c r="AE396" s="37"/>
      <c r="AT396" s="16" t="s">
        <v>131</v>
      </c>
      <c r="AU396" s="16" t="s">
        <v>87</v>
      </c>
    </row>
    <row r="397" s="2" customFormat="1" ht="49.05" customHeight="1">
      <c r="A397" s="37"/>
      <c r="B397" s="38"/>
      <c r="C397" s="213" t="s">
        <v>462</v>
      </c>
      <c r="D397" s="213" t="s">
        <v>123</v>
      </c>
      <c r="E397" s="214" t="s">
        <v>463</v>
      </c>
      <c r="F397" s="215" t="s">
        <v>464</v>
      </c>
      <c r="G397" s="216" t="s">
        <v>204</v>
      </c>
      <c r="H397" s="217">
        <v>2</v>
      </c>
      <c r="I397" s="218"/>
      <c r="J397" s="219">
        <f>ROUND(I397*H397,2)</f>
        <v>0</v>
      </c>
      <c r="K397" s="215" t="s">
        <v>127</v>
      </c>
      <c r="L397" s="43"/>
      <c r="M397" s="220" t="s">
        <v>1</v>
      </c>
      <c r="N397" s="221" t="s">
        <v>43</v>
      </c>
      <c r="O397" s="90"/>
      <c r="P397" s="222">
        <f>O397*H397</f>
        <v>0</v>
      </c>
      <c r="Q397" s="222">
        <v>0</v>
      </c>
      <c r="R397" s="222">
        <f>Q397*H397</f>
        <v>0</v>
      </c>
      <c r="S397" s="222">
        <v>0</v>
      </c>
      <c r="T397" s="223">
        <f>S397*H397</f>
        <v>0</v>
      </c>
      <c r="U397" s="37"/>
      <c r="V397" s="37"/>
      <c r="W397" s="37"/>
      <c r="X397" s="37"/>
      <c r="Y397" s="37"/>
      <c r="Z397" s="37"/>
      <c r="AA397" s="37"/>
      <c r="AB397" s="37"/>
      <c r="AC397" s="37"/>
      <c r="AD397" s="37"/>
      <c r="AE397" s="37"/>
      <c r="AR397" s="224" t="s">
        <v>197</v>
      </c>
      <c r="AT397" s="224" t="s">
        <v>123</v>
      </c>
      <c r="AU397" s="224" t="s">
        <v>87</v>
      </c>
      <c r="AY397" s="16" t="s">
        <v>121</v>
      </c>
      <c r="BE397" s="225">
        <f>IF(N397="základní",J397,0)</f>
        <v>0</v>
      </c>
      <c r="BF397" s="225">
        <f>IF(N397="snížená",J397,0)</f>
        <v>0</v>
      </c>
      <c r="BG397" s="225">
        <f>IF(N397="zákl. přenesená",J397,0)</f>
        <v>0</v>
      </c>
      <c r="BH397" s="225">
        <f>IF(N397="sníž. přenesená",J397,0)</f>
        <v>0</v>
      </c>
      <c r="BI397" s="225">
        <f>IF(N397="nulová",J397,0)</f>
        <v>0</v>
      </c>
      <c r="BJ397" s="16" t="s">
        <v>85</v>
      </c>
      <c r="BK397" s="225">
        <f>ROUND(I397*H397,2)</f>
        <v>0</v>
      </c>
      <c r="BL397" s="16" t="s">
        <v>197</v>
      </c>
      <c r="BM397" s="224" t="s">
        <v>465</v>
      </c>
    </row>
    <row r="398" s="2" customFormat="1">
      <c r="A398" s="37"/>
      <c r="B398" s="38"/>
      <c r="C398" s="39"/>
      <c r="D398" s="226" t="s">
        <v>130</v>
      </c>
      <c r="E398" s="39"/>
      <c r="F398" s="227" t="s">
        <v>464</v>
      </c>
      <c r="G398" s="39"/>
      <c r="H398" s="39"/>
      <c r="I398" s="228"/>
      <c r="J398" s="39"/>
      <c r="K398" s="39"/>
      <c r="L398" s="43"/>
      <c r="M398" s="229"/>
      <c r="N398" s="230"/>
      <c r="O398" s="90"/>
      <c r="P398" s="90"/>
      <c r="Q398" s="90"/>
      <c r="R398" s="90"/>
      <c r="S398" s="90"/>
      <c r="T398" s="91"/>
      <c r="U398" s="37"/>
      <c r="V398" s="37"/>
      <c r="W398" s="37"/>
      <c r="X398" s="37"/>
      <c r="Y398" s="37"/>
      <c r="Z398" s="37"/>
      <c r="AA398" s="37"/>
      <c r="AB398" s="37"/>
      <c r="AC398" s="37"/>
      <c r="AD398" s="37"/>
      <c r="AE398" s="37"/>
      <c r="AT398" s="16" t="s">
        <v>130</v>
      </c>
      <c r="AU398" s="16" t="s">
        <v>87</v>
      </c>
    </row>
    <row r="399" s="2" customFormat="1">
      <c r="A399" s="37"/>
      <c r="B399" s="38"/>
      <c r="C399" s="39"/>
      <c r="D399" s="226" t="s">
        <v>131</v>
      </c>
      <c r="E399" s="39"/>
      <c r="F399" s="231" t="s">
        <v>461</v>
      </c>
      <c r="G399" s="39"/>
      <c r="H399" s="39"/>
      <c r="I399" s="228"/>
      <c r="J399" s="39"/>
      <c r="K399" s="39"/>
      <c r="L399" s="43"/>
      <c r="M399" s="229"/>
      <c r="N399" s="230"/>
      <c r="O399" s="90"/>
      <c r="P399" s="90"/>
      <c r="Q399" s="90"/>
      <c r="R399" s="90"/>
      <c r="S399" s="90"/>
      <c r="T399" s="91"/>
      <c r="U399" s="37"/>
      <c r="V399" s="37"/>
      <c r="W399" s="37"/>
      <c r="X399" s="37"/>
      <c r="Y399" s="37"/>
      <c r="Z399" s="37"/>
      <c r="AA399" s="37"/>
      <c r="AB399" s="37"/>
      <c r="AC399" s="37"/>
      <c r="AD399" s="37"/>
      <c r="AE399" s="37"/>
      <c r="AT399" s="16" t="s">
        <v>131</v>
      </c>
      <c r="AU399" s="16" t="s">
        <v>87</v>
      </c>
    </row>
    <row r="400" s="2" customFormat="1" ht="33" customHeight="1">
      <c r="A400" s="37"/>
      <c r="B400" s="38"/>
      <c r="C400" s="213" t="s">
        <v>466</v>
      </c>
      <c r="D400" s="213" t="s">
        <v>123</v>
      </c>
      <c r="E400" s="214" t="s">
        <v>467</v>
      </c>
      <c r="F400" s="215" t="s">
        <v>468</v>
      </c>
      <c r="G400" s="216" t="s">
        <v>204</v>
      </c>
      <c r="H400" s="217">
        <v>1</v>
      </c>
      <c r="I400" s="218"/>
      <c r="J400" s="219">
        <f>ROUND(I400*H400,2)</f>
        <v>0</v>
      </c>
      <c r="K400" s="215" t="s">
        <v>127</v>
      </c>
      <c r="L400" s="43"/>
      <c r="M400" s="220" t="s">
        <v>1</v>
      </c>
      <c r="N400" s="221" t="s">
        <v>43</v>
      </c>
      <c r="O400" s="90"/>
      <c r="P400" s="222">
        <f>O400*H400</f>
        <v>0</v>
      </c>
      <c r="Q400" s="222">
        <v>0</v>
      </c>
      <c r="R400" s="222">
        <f>Q400*H400</f>
        <v>0</v>
      </c>
      <c r="S400" s="222">
        <v>0</v>
      </c>
      <c r="T400" s="223">
        <f>S400*H400</f>
        <v>0</v>
      </c>
      <c r="U400" s="37"/>
      <c r="V400" s="37"/>
      <c r="W400" s="37"/>
      <c r="X400" s="37"/>
      <c r="Y400" s="37"/>
      <c r="Z400" s="37"/>
      <c r="AA400" s="37"/>
      <c r="AB400" s="37"/>
      <c r="AC400" s="37"/>
      <c r="AD400" s="37"/>
      <c r="AE400" s="37"/>
      <c r="AR400" s="224" t="s">
        <v>197</v>
      </c>
      <c r="AT400" s="224" t="s">
        <v>123</v>
      </c>
      <c r="AU400" s="224" t="s">
        <v>87</v>
      </c>
      <c r="AY400" s="16" t="s">
        <v>121</v>
      </c>
      <c r="BE400" s="225">
        <f>IF(N400="základní",J400,0)</f>
        <v>0</v>
      </c>
      <c r="BF400" s="225">
        <f>IF(N400="snížená",J400,0)</f>
        <v>0</v>
      </c>
      <c r="BG400" s="225">
        <f>IF(N400="zákl. přenesená",J400,0)</f>
        <v>0</v>
      </c>
      <c r="BH400" s="225">
        <f>IF(N400="sníž. přenesená",J400,0)</f>
        <v>0</v>
      </c>
      <c r="BI400" s="225">
        <f>IF(N400="nulová",J400,0)</f>
        <v>0</v>
      </c>
      <c r="BJ400" s="16" t="s">
        <v>85</v>
      </c>
      <c r="BK400" s="225">
        <f>ROUND(I400*H400,2)</f>
        <v>0</v>
      </c>
      <c r="BL400" s="16" t="s">
        <v>197</v>
      </c>
      <c r="BM400" s="224" t="s">
        <v>469</v>
      </c>
    </row>
    <row r="401" s="2" customFormat="1">
      <c r="A401" s="37"/>
      <c r="B401" s="38"/>
      <c r="C401" s="39"/>
      <c r="D401" s="226" t="s">
        <v>130</v>
      </c>
      <c r="E401" s="39"/>
      <c r="F401" s="227" t="s">
        <v>468</v>
      </c>
      <c r="G401" s="39"/>
      <c r="H401" s="39"/>
      <c r="I401" s="228"/>
      <c r="J401" s="39"/>
      <c r="K401" s="39"/>
      <c r="L401" s="43"/>
      <c r="M401" s="229"/>
      <c r="N401" s="230"/>
      <c r="O401" s="90"/>
      <c r="P401" s="90"/>
      <c r="Q401" s="90"/>
      <c r="R401" s="90"/>
      <c r="S401" s="90"/>
      <c r="T401" s="91"/>
      <c r="U401" s="37"/>
      <c r="V401" s="37"/>
      <c r="W401" s="37"/>
      <c r="X401" s="37"/>
      <c r="Y401" s="37"/>
      <c r="Z401" s="37"/>
      <c r="AA401" s="37"/>
      <c r="AB401" s="37"/>
      <c r="AC401" s="37"/>
      <c r="AD401" s="37"/>
      <c r="AE401" s="37"/>
      <c r="AT401" s="16" t="s">
        <v>130</v>
      </c>
      <c r="AU401" s="16" t="s">
        <v>87</v>
      </c>
    </row>
    <row r="402" s="2" customFormat="1">
      <c r="A402" s="37"/>
      <c r="B402" s="38"/>
      <c r="C402" s="39"/>
      <c r="D402" s="226" t="s">
        <v>131</v>
      </c>
      <c r="E402" s="39"/>
      <c r="F402" s="231" t="s">
        <v>470</v>
      </c>
      <c r="G402" s="39"/>
      <c r="H402" s="39"/>
      <c r="I402" s="228"/>
      <c r="J402" s="39"/>
      <c r="K402" s="39"/>
      <c r="L402" s="43"/>
      <c r="M402" s="229"/>
      <c r="N402" s="230"/>
      <c r="O402" s="90"/>
      <c r="P402" s="90"/>
      <c r="Q402" s="90"/>
      <c r="R402" s="90"/>
      <c r="S402" s="90"/>
      <c r="T402" s="91"/>
      <c r="U402" s="37"/>
      <c r="V402" s="37"/>
      <c r="W402" s="37"/>
      <c r="X402" s="37"/>
      <c r="Y402" s="37"/>
      <c r="Z402" s="37"/>
      <c r="AA402" s="37"/>
      <c r="AB402" s="37"/>
      <c r="AC402" s="37"/>
      <c r="AD402" s="37"/>
      <c r="AE402" s="37"/>
      <c r="AT402" s="16" t="s">
        <v>131</v>
      </c>
      <c r="AU402" s="16" t="s">
        <v>87</v>
      </c>
    </row>
    <row r="403" s="2" customFormat="1" ht="16.5" customHeight="1">
      <c r="A403" s="37"/>
      <c r="B403" s="38"/>
      <c r="C403" s="213" t="s">
        <v>471</v>
      </c>
      <c r="D403" s="213" t="s">
        <v>123</v>
      </c>
      <c r="E403" s="214" t="s">
        <v>472</v>
      </c>
      <c r="F403" s="215" t="s">
        <v>473</v>
      </c>
      <c r="G403" s="216" t="s">
        <v>407</v>
      </c>
      <c r="H403" s="217">
        <v>20</v>
      </c>
      <c r="I403" s="218"/>
      <c r="J403" s="219">
        <f>ROUND(I403*H403,2)</f>
        <v>0</v>
      </c>
      <c r="K403" s="215" t="s">
        <v>127</v>
      </c>
      <c r="L403" s="43"/>
      <c r="M403" s="220" t="s">
        <v>1</v>
      </c>
      <c r="N403" s="221" t="s">
        <v>43</v>
      </c>
      <c r="O403" s="90"/>
      <c r="P403" s="222">
        <f>O403*H403</f>
        <v>0</v>
      </c>
      <c r="Q403" s="222">
        <v>0</v>
      </c>
      <c r="R403" s="222">
        <f>Q403*H403</f>
        <v>0</v>
      </c>
      <c r="S403" s="222">
        <v>0</v>
      </c>
      <c r="T403" s="223">
        <f>S403*H403</f>
        <v>0</v>
      </c>
      <c r="U403" s="37"/>
      <c r="V403" s="37"/>
      <c r="W403" s="37"/>
      <c r="X403" s="37"/>
      <c r="Y403" s="37"/>
      <c r="Z403" s="37"/>
      <c r="AA403" s="37"/>
      <c r="AB403" s="37"/>
      <c r="AC403" s="37"/>
      <c r="AD403" s="37"/>
      <c r="AE403" s="37"/>
      <c r="AR403" s="224" t="s">
        <v>197</v>
      </c>
      <c r="AT403" s="224" t="s">
        <v>123</v>
      </c>
      <c r="AU403" s="224" t="s">
        <v>87</v>
      </c>
      <c r="AY403" s="16" t="s">
        <v>121</v>
      </c>
      <c r="BE403" s="225">
        <f>IF(N403="základní",J403,0)</f>
        <v>0</v>
      </c>
      <c r="BF403" s="225">
        <f>IF(N403="snížená",J403,0)</f>
        <v>0</v>
      </c>
      <c r="BG403" s="225">
        <f>IF(N403="zákl. přenesená",J403,0)</f>
        <v>0</v>
      </c>
      <c r="BH403" s="225">
        <f>IF(N403="sníž. přenesená",J403,0)</f>
        <v>0</v>
      </c>
      <c r="BI403" s="225">
        <f>IF(N403="nulová",J403,0)</f>
        <v>0</v>
      </c>
      <c r="BJ403" s="16" t="s">
        <v>85</v>
      </c>
      <c r="BK403" s="225">
        <f>ROUND(I403*H403,2)</f>
        <v>0</v>
      </c>
      <c r="BL403" s="16" t="s">
        <v>197</v>
      </c>
      <c r="BM403" s="224" t="s">
        <v>474</v>
      </c>
    </row>
    <row r="404" s="2" customFormat="1">
      <c r="A404" s="37"/>
      <c r="B404" s="38"/>
      <c r="C404" s="39"/>
      <c r="D404" s="226" t="s">
        <v>130</v>
      </c>
      <c r="E404" s="39"/>
      <c r="F404" s="227" t="s">
        <v>473</v>
      </c>
      <c r="G404" s="39"/>
      <c r="H404" s="39"/>
      <c r="I404" s="228"/>
      <c r="J404" s="39"/>
      <c r="K404" s="39"/>
      <c r="L404" s="43"/>
      <c r="M404" s="229"/>
      <c r="N404" s="230"/>
      <c r="O404" s="90"/>
      <c r="P404" s="90"/>
      <c r="Q404" s="90"/>
      <c r="R404" s="90"/>
      <c r="S404" s="90"/>
      <c r="T404" s="91"/>
      <c r="U404" s="37"/>
      <c r="V404" s="37"/>
      <c r="W404" s="37"/>
      <c r="X404" s="37"/>
      <c r="Y404" s="37"/>
      <c r="Z404" s="37"/>
      <c r="AA404" s="37"/>
      <c r="AB404" s="37"/>
      <c r="AC404" s="37"/>
      <c r="AD404" s="37"/>
      <c r="AE404" s="37"/>
      <c r="AT404" s="16" t="s">
        <v>130</v>
      </c>
      <c r="AU404" s="16" t="s">
        <v>87</v>
      </c>
    </row>
    <row r="405" s="2" customFormat="1">
      <c r="A405" s="37"/>
      <c r="B405" s="38"/>
      <c r="C405" s="39"/>
      <c r="D405" s="226" t="s">
        <v>131</v>
      </c>
      <c r="E405" s="39"/>
      <c r="F405" s="231" t="s">
        <v>475</v>
      </c>
      <c r="G405" s="39"/>
      <c r="H405" s="39"/>
      <c r="I405" s="228"/>
      <c r="J405" s="39"/>
      <c r="K405" s="39"/>
      <c r="L405" s="43"/>
      <c r="M405" s="229"/>
      <c r="N405" s="230"/>
      <c r="O405" s="90"/>
      <c r="P405" s="90"/>
      <c r="Q405" s="90"/>
      <c r="R405" s="90"/>
      <c r="S405" s="90"/>
      <c r="T405" s="91"/>
      <c r="U405" s="37"/>
      <c r="V405" s="37"/>
      <c r="W405" s="37"/>
      <c r="X405" s="37"/>
      <c r="Y405" s="37"/>
      <c r="Z405" s="37"/>
      <c r="AA405" s="37"/>
      <c r="AB405" s="37"/>
      <c r="AC405" s="37"/>
      <c r="AD405" s="37"/>
      <c r="AE405" s="37"/>
      <c r="AT405" s="16" t="s">
        <v>131</v>
      </c>
      <c r="AU405" s="16" t="s">
        <v>87</v>
      </c>
    </row>
    <row r="406" s="12" customFormat="1" ht="22.8" customHeight="1">
      <c r="A406" s="12"/>
      <c r="B406" s="197"/>
      <c r="C406" s="198"/>
      <c r="D406" s="199" t="s">
        <v>77</v>
      </c>
      <c r="E406" s="211" t="s">
        <v>476</v>
      </c>
      <c r="F406" s="211" t="s">
        <v>477</v>
      </c>
      <c r="G406" s="198"/>
      <c r="H406" s="198"/>
      <c r="I406" s="201"/>
      <c r="J406" s="212">
        <f>BK406</f>
        <v>0</v>
      </c>
      <c r="K406" s="198"/>
      <c r="L406" s="203"/>
      <c r="M406" s="204"/>
      <c r="N406" s="205"/>
      <c r="O406" s="205"/>
      <c r="P406" s="206">
        <f>SUM(P407:P414)</f>
        <v>0</v>
      </c>
      <c r="Q406" s="205"/>
      <c r="R406" s="206">
        <f>SUM(R407:R414)</f>
        <v>0</v>
      </c>
      <c r="S406" s="205"/>
      <c r="T406" s="207">
        <f>SUM(T407:T414)</f>
        <v>0</v>
      </c>
      <c r="U406" s="1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R406" s="208" t="s">
        <v>87</v>
      </c>
      <c r="AT406" s="209" t="s">
        <v>77</v>
      </c>
      <c r="AU406" s="209" t="s">
        <v>85</v>
      </c>
      <c r="AY406" s="208" t="s">
        <v>121</v>
      </c>
      <c r="BK406" s="210">
        <f>SUM(BK407:BK414)</f>
        <v>0</v>
      </c>
    </row>
    <row r="407" s="2" customFormat="1" ht="24.15" customHeight="1">
      <c r="A407" s="37"/>
      <c r="B407" s="38"/>
      <c r="C407" s="213" t="s">
        <v>478</v>
      </c>
      <c r="D407" s="213" t="s">
        <v>123</v>
      </c>
      <c r="E407" s="214" t="s">
        <v>479</v>
      </c>
      <c r="F407" s="215" t="s">
        <v>480</v>
      </c>
      <c r="G407" s="216" t="s">
        <v>163</v>
      </c>
      <c r="H407" s="217">
        <v>105</v>
      </c>
      <c r="I407" s="218"/>
      <c r="J407" s="219">
        <f>ROUND(I407*H407,2)</f>
        <v>0</v>
      </c>
      <c r="K407" s="215" t="s">
        <v>127</v>
      </c>
      <c r="L407" s="43"/>
      <c r="M407" s="220" t="s">
        <v>1</v>
      </c>
      <c r="N407" s="221" t="s">
        <v>43</v>
      </c>
      <c r="O407" s="90"/>
      <c r="P407" s="222">
        <f>O407*H407</f>
        <v>0</v>
      </c>
      <c r="Q407" s="222">
        <v>0</v>
      </c>
      <c r="R407" s="222">
        <f>Q407*H407</f>
        <v>0</v>
      </c>
      <c r="S407" s="222">
        <v>0</v>
      </c>
      <c r="T407" s="223">
        <f>S407*H407</f>
        <v>0</v>
      </c>
      <c r="U407" s="37"/>
      <c r="V407" s="37"/>
      <c r="W407" s="37"/>
      <c r="X407" s="37"/>
      <c r="Y407" s="37"/>
      <c r="Z407" s="37"/>
      <c r="AA407" s="37"/>
      <c r="AB407" s="37"/>
      <c r="AC407" s="37"/>
      <c r="AD407" s="37"/>
      <c r="AE407" s="37"/>
      <c r="AR407" s="224" t="s">
        <v>197</v>
      </c>
      <c r="AT407" s="224" t="s">
        <v>123</v>
      </c>
      <c r="AU407" s="224" t="s">
        <v>87</v>
      </c>
      <c r="AY407" s="16" t="s">
        <v>121</v>
      </c>
      <c r="BE407" s="225">
        <f>IF(N407="základní",J407,0)</f>
        <v>0</v>
      </c>
      <c r="BF407" s="225">
        <f>IF(N407="snížená",J407,0)</f>
        <v>0</v>
      </c>
      <c r="BG407" s="225">
        <f>IF(N407="zákl. přenesená",J407,0)</f>
        <v>0</v>
      </c>
      <c r="BH407" s="225">
        <f>IF(N407="sníž. přenesená",J407,0)</f>
        <v>0</v>
      </c>
      <c r="BI407" s="225">
        <f>IF(N407="nulová",J407,0)</f>
        <v>0</v>
      </c>
      <c r="BJ407" s="16" t="s">
        <v>85</v>
      </c>
      <c r="BK407" s="225">
        <f>ROUND(I407*H407,2)</f>
        <v>0</v>
      </c>
      <c r="BL407" s="16" t="s">
        <v>197</v>
      </c>
      <c r="BM407" s="224" t="s">
        <v>481</v>
      </c>
    </row>
    <row r="408" s="2" customFormat="1">
      <c r="A408" s="37"/>
      <c r="B408" s="38"/>
      <c r="C408" s="39"/>
      <c r="D408" s="226" t="s">
        <v>130</v>
      </c>
      <c r="E408" s="39"/>
      <c r="F408" s="227" t="s">
        <v>480</v>
      </c>
      <c r="G408" s="39"/>
      <c r="H408" s="39"/>
      <c r="I408" s="228"/>
      <c r="J408" s="39"/>
      <c r="K408" s="39"/>
      <c r="L408" s="43"/>
      <c r="M408" s="229"/>
      <c r="N408" s="230"/>
      <c r="O408" s="90"/>
      <c r="P408" s="90"/>
      <c r="Q408" s="90"/>
      <c r="R408" s="90"/>
      <c r="S408" s="90"/>
      <c r="T408" s="91"/>
      <c r="U408" s="37"/>
      <c r="V408" s="37"/>
      <c r="W408" s="37"/>
      <c r="X408" s="37"/>
      <c r="Y408" s="37"/>
      <c r="Z408" s="37"/>
      <c r="AA408" s="37"/>
      <c r="AB408" s="37"/>
      <c r="AC408" s="37"/>
      <c r="AD408" s="37"/>
      <c r="AE408" s="37"/>
      <c r="AT408" s="16" t="s">
        <v>130</v>
      </c>
      <c r="AU408" s="16" t="s">
        <v>87</v>
      </c>
    </row>
    <row r="409" s="2" customFormat="1">
      <c r="A409" s="37"/>
      <c r="B409" s="38"/>
      <c r="C409" s="39"/>
      <c r="D409" s="226" t="s">
        <v>131</v>
      </c>
      <c r="E409" s="39"/>
      <c r="F409" s="231" t="s">
        <v>482</v>
      </c>
      <c r="G409" s="39"/>
      <c r="H409" s="39"/>
      <c r="I409" s="228"/>
      <c r="J409" s="39"/>
      <c r="K409" s="39"/>
      <c r="L409" s="43"/>
      <c r="M409" s="229"/>
      <c r="N409" s="230"/>
      <c r="O409" s="90"/>
      <c r="P409" s="90"/>
      <c r="Q409" s="90"/>
      <c r="R409" s="90"/>
      <c r="S409" s="90"/>
      <c r="T409" s="91"/>
      <c r="U409" s="37"/>
      <c r="V409" s="37"/>
      <c r="W409" s="37"/>
      <c r="X409" s="37"/>
      <c r="Y409" s="37"/>
      <c r="Z409" s="37"/>
      <c r="AA409" s="37"/>
      <c r="AB409" s="37"/>
      <c r="AC409" s="37"/>
      <c r="AD409" s="37"/>
      <c r="AE409" s="37"/>
      <c r="AT409" s="16" t="s">
        <v>131</v>
      </c>
      <c r="AU409" s="16" t="s">
        <v>87</v>
      </c>
    </row>
    <row r="410" s="2" customFormat="1">
      <c r="A410" s="37"/>
      <c r="B410" s="38"/>
      <c r="C410" s="39"/>
      <c r="D410" s="226" t="s">
        <v>133</v>
      </c>
      <c r="E410" s="39"/>
      <c r="F410" s="231" t="s">
        <v>483</v>
      </c>
      <c r="G410" s="39"/>
      <c r="H410" s="39"/>
      <c r="I410" s="228"/>
      <c r="J410" s="39"/>
      <c r="K410" s="39"/>
      <c r="L410" s="43"/>
      <c r="M410" s="229"/>
      <c r="N410" s="230"/>
      <c r="O410" s="90"/>
      <c r="P410" s="90"/>
      <c r="Q410" s="90"/>
      <c r="R410" s="90"/>
      <c r="S410" s="90"/>
      <c r="T410" s="91"/>
      <c r="U410" s="37"/>
      <c r="V410" s="37"/>
      <c r="W410" s="37"/>
      <c r="X410" s="37"/>
      <c r="Y410" s="37"/>
      <c r="Z410" s="37"/>
      <c r="AA410" s="37"/>
      <c r="AB410" s="37"/>
      <c r="AC410" s="37"/>
      <c r="AD410" s="37"/>
      <c r="AE410" s="37"/>
      <c r="AT410" s="16" t="s">
        <v>133</v>
      </c>
      <c r="AU410" s="16" t="s">
        <v>87</v>
      </c>
    </row>
    <row r="411" s="13" customFormat="1">
      <c r="A411" s="13"/>
      <c r="B411" s="232"/>
      <c r="C411" s="233"/>
      <c r="D411" s="226" t="s">
        <v>173</v>
      </c>
      <c r="E411" s="234" t="s">
        <v>1</v>
      </c>
      <c r="F411" s="235" t="s">
        <v>484</v>
      </c>
      <c r="G411" s="233"/>
      <c r="H411" s="236">
        <v>35</v>
      </c>
      <c r="I411" s="237"/>
      <c r="J411" s="233"/>
      <c r="K411" s="233"/>
      <c r="L411" s="238"/>
      <c r="M411" s="239"/>
      <c r="N411" s="240"/>
      <c r="O411" s="240"/>
      <c r="P411" s="240"/>
      <c r="Q411" s="240"/>
      <c r="R411" s="240"/>
      <c r="S411" s="240"/>
      <c r="T411" s="241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2" t="s">
        <v>173</v>
      </c>
      <c r="AU411" s="242" t="s">
        <v>87</v>
      </c>
      <c r="AV411" s="13" t="s">
        <v>87</v>
      </c>
      <c r="AW411" s="13" t="s">
        <v>34</v>
      </c>
      <c r="AX411" s="13" t="s">
        <v>78</v>
      </c>
      <c r="AY411" s="242" t="s">
        <v>121</v>
      </c>
    </row>
    <row r="412" s="13" customFormat="1">
      <c r="A412" s="13"/>
      <c r="B412" s="232"/>
      <c r="C412" s="233"/>
      <c r="D412" s="226" t="s">
        <v>173</v>
      </c>
      <c r="E412" s="234" t="s">
        <v>1</v>
      </c>
      <c r="F412" s="235" t="s">
        <v>485</v>
      </c>
      <c r="G412" s="233"/>
      <c r="H412" s="236">
        <v>35</v>
      </c>
      <c r="I412" s="237"/>
      <c r="J412" s="233"/>
      <c r="K412" s="233"/>
      <c r="L412" s="238"/>
      <c r="M412" s="239"/>
      <c r="N412" s="240"/>
      <c r="O412" s="240"/>
      <c r="P412" s="240"/>
      <c r="Q412" s="240"/>
      <c r="R412" s="240"/>
      <c r="S412" s="240"/>
      <c r="T412" s="241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42" t="s">
        <v>173</v>
      </c>
      <c r="AU412" s="242" t="s">
        <v>87</v>
      </c>
      <c r="AV412" s="13" t="s">
        <v>87</v>
      </c>
      <c r="AW412" s="13" t="s">
        <v>34</v>
      </c>
      <c r="AX412" s="13" t="s">
        <v>78</v>
      </c>
      <c r="AY412" s="242" t="s">
        <v>121</v>
      </c>
    </row>
    <row r="413" s="13" customFormat="1">
      <c r="A413" s="13"/>
      <c r="B413" s="232"/>
      <c r="C413" s="233"/>
      <c r="D413" s="226" t="s">
        <v>173</v>
      </c>
      <c r="E413" s="234" t="s">
        <v>1</v>
      </c>
      <c r="F413" s="235" t="s">
        <v>486</v>
      </c>
      <c r="G413" s="233"/>
      <c r="H413" s="236">
        <v>35</v>
      </c>
      <c r="I413" s="237"/>
      <c r="J413" s="233"/>
      <c r="K413" s="233"/>
      <c r="L413" s="238"/>
      <c r="M413" s="239"/>
      <c r="N413" s="240"/>
      <c r="O413" s="240"/>
      <c r="P413" s="240"/>
      <c r="Q413" s="240"/>
      <c r="R413" s="240"/>
      <c r="S413" s="240"/>
      <c r="T413" s="241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42" t="s">
        <v>173</v>
      </c>
      <c r="AU413" s="242" t="s">
        <v>87</v>
      </c>
      <c r="AV413" s="13" t="s">
        <v>87</v>
      </c>
      <c r="AW413" s="13" t="s">
        <v>34</v>
      </c>
      <c r="AX413" s="13" t="s">
        <v>78</v>
      </c>
      <c r="AY413" s="242" t="s">
        <v>121</v>
      </c>
    </row>
    <row r="414" s="14" customFormat="1">
      <c r="A414" s="14"/>
      <c r="B414" s="243"/>
      <c r="C414" s="244"/>
      <c r="D414" s="226" t="s">
        <v>173</v>
      </c>
      <c r="E414" s="245" t="s">
        <v>1</v>
      </c>
      <c r="F414" s="246" t="s">
        <v>177</v>
      </c>
      <c r="G414" s="244"/>
      <c r="H414" s="247">
        <v>105</v>
      </c>
      <c r="I414" s="248"/>
      <c r="J414" s="244"/>
      <c r="K414" s="244"/>
      <c r="L414" s="249"/>
      <c r="M414" s="250"/>
      <c r="N414" s="251"/>
      <c r="O414" s="251"/>
      <c r="P414" s="251"/>
      <c r="Q414" s="251"/>
      <c r="R414" s="251"/>
      <c r="S414" s="251"/>
      <c r="T414" s="252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53" t="s">
        <v>173</v>
      </c>
      <c r="AU414" s="253" t="s">
        <v>87</v>
      </c>
      <c r="AV414" s="14" t="s">
        <v>128</v>
      </c>
      <c r="AW414" s="14" t="s">
        <v>34</v>
      </c>
      <c r="AX414" s="14" t="s">
        <v>85</v>
      </c>
      <c r="AY414" s="253" t="s">
        <v>121</v>
      </c>
    </row>
    <row r="415" s="12" customFormat="1" ht="25.92" customHeight="1">
      <c r="A415" s="12"/>
      <c r="B415" s="197"/>
      <c r="C415" s="198"/>
      <c r="D415" s="199" t="s">
        <v>77</v>
      </c>
      <c r="E415" s="200" t="s">
        <v>487</v>
      </c>
      <c r="F415" s="200" t="s">
        <v>488</v>
      </c>
      <c r="G415" s="198"/>
      <c r="H415" s="198"/>
      <c r="I415" s="201"/>
      <c r="J415" s="202">
        <f>BK415</f>
        <v>0</v>
      </c>
      <c r="K415" s="198"/>
      <c r="L415" s="203"/>
      <c r="M415" s="204"/>
      <c r="N415" s="205"/>
      <c r="O415" s="205"/>
      <c r="P415" s="206">
        <f>SUM(P416:P440)</f>
        <v>0</v>
      </c>
      <c r="Q415" s="205"/>
      <c r="R415" s="206">
        <f>SUM(R416:R440)</f>
        <v>0</v>
      </c>
      <c r="S415" s="205"/>
      <c r="T415" s="207">
        <f>SUM(T416:T440)</f>
        <v>0</v>
      </c>
      <c r="U415" s="12"/>
      <c r="V415" s="12"/>
      <c r="W415" s="12"/>
      <c r="X415" s="12"/>
      <c r="Y415" s="12"/>
      <c r="Z415" s="12"/>
      <c r="AA415" s="12"/>
      <c r="AB415" s="12"/>
      <c r="AC415" s="12"/>
      <c r="AD415" s="12"/>
      <c r="AE415" s="12"/>
      <c r="AR415" s="208" t="s">
        <v>128</v>
      </c>
      <c r="AT415" s="209" t="s">
        <v>77</v>
      </c>
      <c r="AU415" s="209" t="s">
        <v>78</v>
      </c>
      <c r="AY415" s="208" t="s">
        <v>121</v>
      </c>
      <c r="BK415" s="210">
        <f>SUM(BK416:BK440)</f>
        <v>0</v>
      </c>
    </row>
    <row r="416" s="2" customFormat="1" ht="37.8" customHeight="1">
      <c r="A416" s="37"/>
      <c r="B416" s="38"/>
      <c r="C416" s="213" t="s">
        <v>489</v>
      </c>
      <c r="D416" s="213" t="s">
        <v>123</v>
      </c>
      <c r="E416" s="214" t="s">
        <v>490</v>
      </c>
      <c r="F416" s="215" t="s">
        <v>491</v>
      </c>
      <c r="G416" s="216" t="s">
        <v>492</v>
      </c>
      <c r="H416" s="217">
        <v>0.80000000000000004</v>
      </c>
      <c r="I416" s="218"/>
      <c r="J416" s="219">
        <f>ROUND(I416*H416,2)</f>
        <v>0</v>
      </c>
      <c r="K416" s="215" t="s">
        <v>127</v>
      </c>
      <c r="L416" s="43"/>
      <c r="M416" s="220" t="s">
        <v>1</v>
      </c>
      <c r="N416" s="221" t="s">
        <v>43</v>
      </c>
      <c r="O416" s="90"/>
      <c r="P416" s="222">
        <f>O416*H416</f>
        <v>0</v>
      </c>
      <c r="Q416" s="222">
        <v>0</v>
      </c>
      <c r="R416" s="222">
        <f>Q416*H416</f>
        <v>0</v>
      </c>
      <c r="S416" s="222">
        <v>0</v>
      </c>
      <c r="T416" s="223">
        <f>S416*H416</f>
        <v>0</v>
      </c>
      <c r="U416" s="37"/>
      <c r="V416" s="37"/>
      <c r="W416" s="37"/>
      <c r="X416" s="37"/>
      <c r="Y416" s="37"/>
      <c r="Z416" s="37"/>
      <c r="AA416" s="37"/>
      <c r="AB416" s="37"/>
      <c r="AC416" s="37"/>
      <c r="AD416" s="37"/>
      <c r="AE416" s="37"/>
      <c r="AR416" s="224" t="s">
        <v>408</v>
      </c>
      <c r="AT416" s="224" t="s">
        <v>123</v>
      </c>
      <c r="AU416" s="224" t="s">
        <v>85</v>
      </c>
      <c r="AY416" s="16" t="s">
        <v>121</v>
      </c>
      <c r="BE416" s="225">
        <f>IF(N416="základní",J416,0)</f>
        <v>0</v>
      </c>
      <c r="BF416" s="225">
        <f>IF(N416="snížená",J416,0)</f>
        <v>0</v>
      </c>
      <c r="BG416" s="225">
        <f>IF(N416="zákl. přenesená",J416,0)</f>
        <v>0</v>
      </c>
      <c r="BH416" s="225">
        <f>IF(N416="sníž. přenesená",J416,0)</f>
        <v>0</v>
      </c>
      <c r="BI416" s="225">
        <f>IF(N416="nulová",J416,0)</f>
        <v>0</v>
      </c>
      <c r="BJ416" s="16" t="s">
        <v>85</v>
      </c>
      <c r="BK416" s="225">
        <f>ROUND(I416*H416,2)</f>
        <v>0</v>
      </c>
      <c r="BL416" s="16" t="s">
        <v>408</v>
      </c>
      <c r="BM416" s="224" t="s">
        <v>493</v>
      </c>
    </row>
    <row r="417" s="2" customFormat="1">
      <c r="A417" s="37"/>
      <c r="B417" s="38"/>
      <c r="C417" s="39"/>
      <c r="D417" s="226" t="s">
        <v>130</v>
      </c>
      <c r="E417" s="39"/>
      <c r="F417" s="227" t="s">
        <v>491</v>
      </c>
      <c r="G417" s="39"/>
      <c r="H417" s="39"/>
      <c r="I417" s="228"/>
      <c r="J417" s="39"/>
      <c r="K417" s="39"/>
      <c r="L417" s="43"/>
      <c r="M417" s="229"/>
      <c r="N417" s="230"/>
      <c r="O417" s="90"/>
      <c r="P417" s="90"/>
      <c r="Q417" s="90"/>
      <c r="R417" s="90"/>
      <c r="S417" s="90"/>
      <c r="T417" s="91"/>
      <c r="U417" s="37"/>
      <c r="V417" s="37"/>
      <c r="W417" s="37"/>
      <c r="X417" s="37"/>
      <c r="Y417" s="37"/>
      <c r="Z417" s="37"/>
      <c r="AA417" s="37"/>
      <c r="AB417" s="37"/>
      <c r="AC417" s="37"/>
      <c r="AD417" s="37"/>
      <c r="AE417" s="37"/>
      <c r="AT417" s="16" t="s">
        <v>130</v>
      </c>
      <c r="AU417" s="16" t="s">
        <v>85</v>
      </c>
    </row>
    <row r="418" s="2" customFormat="1">
      <c r="A418" s="37"/>
      <c r="B418" s="38"/>
      <c r="C418" s="39"/>
      <c r="D418" s="226" t="s">
        <v>131</v>
      </c>
      <c r="E418" s="39"/>
      <c r="F418" s="231" t="s">
        <v>494</v>
      </c>
      <c r="G418" s="39"/>
      <c r="H418" s="39"/>
      <c r="I418" s="228"/>
      <c r="J418" s="39"/>
      <c r="K418" s="39"/>
      <c r="L418" s="43"/>
      <c r="M418" s="229"/>
      <c r="N418" s="230"/>
      <c r="O418" s="90"/>
      <c r="P418" s="90"/>
      <c r="Q418" s="90"/>
      <c r="R418" s="90"/>
      <c r="S418" s="90"/>
      <c r="T418" s="91"/>
      <c r="U418" s="37"/>
      <c r="V418" s="37"/>
      <c r="W418" s="37"/>
      <c r="X418" s="37"/>
      <c r="Y418" s="37"/>
      <c r="Z418" s="37"/>
      <c r="AA418" s="37"/>
      <c r="AB418" s="37"/>
      <c r="AC418" s="37"/>
      <c r="AD418" s="37"/>
      <c r="AE418" s="37"/>
      <c r="AT418" s="16" t="s">
        <v>131</v>
      </c>
      <c r="AU418" s="16" t="s">
        <v>85</v>
      </c>
    </row>
    <row r="419" s="2" customFormat="1">
      <c r="A419" s="37"/>
      <c r="B419" s="38"/>
      <c r="C419" s="39"/>
      <c r="D419" s="226" t="s">
        <v>133</v>
      </c>
      <c r="E419" s="39"/>
      <c r="F419" s="231" t="s">
        <v>495</v>
      </c>
      <c r="G419" s="39"/>
      <c r="H419" s="39"/>
      <c r="I419" s="228"/>
      <c r="J419" s="39"/>
      <c r="K419" s="39"/>
      <c r="L419" s="43"/>
      <c r="M419" s="229"/>
      <c r="N419" s="230"/>
      <c r="O419" s="90"/>
      <c r="P419" s="90"/>
      <c r="Q419" s="90"/>
      <c r="R419" s="90"/>
      <c r="S419" s="90"/>
      <c r="T419" s="91"/>
      <c r="U419" s="37"/>
      <c r="V419" s="37"/>
      <c r="W419" s="37"/>
      <c r="X419" s="37"/>
      <c r="Y419" s="37"/>
      <c r="Z419" s="37"/>
      <c r="AA419" s="37"/>
      <c r="AB419" s="37"/>
      <c r="AC419" s="37"/>
      <c r="AD419" s="37"/>
      <c r="AE419" s="37"/>
      <c r="AT419" s="16" t="s">
        <v>133</v>
      </c>
      <c r="AU419" s="16" t="s">
        <v>85</v>
      </c>
    </row>
    <row r="420" s="2" customFormat="1" ht="33" customHeight="1">
      <c r="A420" s="37"/>
      <c r="B420" s="38"/>
      <c r="C420" s="213" t="s">
        <v>496</v>
      </c>
      <c r="D420" s="213" t="s">
        <v>123</v>
      </c>
      <c r="E420" s="214" t="s">
        <v>497</v>
      </c>
      <c r="F420" s="215" t="s">
        <v>498</v>
      </c>
      <c r="G420" s="216" t="s">
        <v>492</v>
      </c>
      <c r="H420" s="217">
        <v>0.10000000000000001</v>
      </c>
      <c r="I420" s="218"/>
      <c r="J420" s="219">
        <f>ROUND(I420*H420,2)</f>
        <v>0</v>
      </c>
      <c r="K420" s="215" t="s">
        <v>127</v>
      </c>
      <c r="L420" s="43"/>
      <c r="M420" s="220" t="s">
        <v>1</v>
      </c>
      <c r="N420" s="221" t="s">
        <v>43</v>
      </c>
      <c r="O420" s="90"/>
      <c r="P420" s="222">
        <f>O420*H420</f>
        <v>0</v>
      </c>
      <c r="Q420" s="222">
        <v>0</v>
      </c>
      <c r="R420" s="222">
        <f>Q420*H420</f>
        <v>0</v>
      </c>
      <c r="S420" s="222">
        <v>0</v>
      </c>
      <c r="T420" s="223">
        <f>S420*H420</f>
        <v>0</v>
      </c>
      <c r="U420" s="37"/>
      <c r="V420" s="37"/>
      <c r="W420" s="37"/>
      <c r="X420" s="37"/>
      <c r="Y420" s="37"/>
      <c r="Z420" s="37"/>
      <c r="AA420" s="37"/>
      <c r="AB420" s="37"/>
      <c r="AC420" s="37"/>
      <c r="AD420" s="37"/>
      <c r="AE420" s="37"/>
      <c r="AR420" s="224" t="s">
        <v>408</v>
      </c>
      <c r="AT420" s="224" t="s">
        <v>123</v>
      </c>
      <c r="AU420" s="224" t="s">
        <v>85</v>
      </c>
      <c r="AY420" s="16" t="s">
        <v>121</v>
      </c>
      <c r="BE420" s="225">
        <f>IF(N420="základní",J420,0)</f>
        <v>0</v>
      </c>
      <c r="BF420" s="225">
        <f>IF(N420="snížená",J420,0)</f>
        <v>0</v>
      </c>
      <c r="BG420" s="225">
        <f>IF(N420="zákl. přenesená",J420,0)</f>
        <v>0</v>
      </c>
      <c r="BH420" s="225">
        <f>IF(N420="sníž. přenesená",J420,0)</f>
        <v>0</v>
      </c>
      <c r="BI420" s="225">
        <f>IF(N420="nulová",J420,0)</f>
        <v>0</v>
      </c>
      <c r="BJ420" s="16" t="s">
        <v>85</v>
      </c>
      <c r="BK420" s="225">
        <f>ROUND(I420*H420,2)</f>
        <v>0</v>
      </c>
      <c r="BL420" s="16" t="s">
        <v>408</v>
      </c>
      <c r="BM420" s="224" t="s">
        <v>499</v>
      </c>
    </row>
    <row r="421" s="2" customFormat="1">
      <c r="A421" s="37"/>
      <c r="B421" s="38"/>
      <c r="C421" s="39"/>
      <c r="D421" s="226" t="s">
        <v>130</v>
      </c>
      <c r="E421" s="39"/>
      <c r="F421" s="227" t="s">
        <v>498</v>
      </c>
      <c r="G421" s="39"/>
      <c r="H421" s="39"/>
      <c r="I421" s="228"/>
      <c r="J421" s="39"/>
      <c r="K421" s="39"/>
      <c r="L421" s="43"/>
      <c r="M421" s="229"/>
      <c r="N421" s="230"/>
      <c r="O421" s="90"/>
      <c r="P421" s="90"/>
      <c r="Q421" s="90"/>
      <c r="R421" s="90"/>
      <c r="S421" s="90"/>
      <c r="T421" s="91"/>
      <c r="U421" s="37"/>
      <c r="V421" s="37"/>
      <c r="W421" s="37"/>
      <c r="X421" s="37"/>
      <c r="Y421" s="37"/>
      <c r="Z421" s="37"/>
      <c r="AA421" s="37"/>
      <c r="AB421" s="37"/>
      <c r="AC421" s="37"/>
      <c r="AD421" s="37"/>
      <c r="AE421" s="37"/>
      <c r="AT421" s="16" t="s">
        <v>130</v>
      </c>
      <c r="AU421" s="16" t="s">
        <v>85</v>
      </c>
    </row>
    <row r="422" s="2" customFormat="1">
      <c r="A422" s="37"/>
      <c r="B422" s="38"/>
      <c r="C422" s="39"/>
      <c r="D422" s="226" t="s">
        <v>131</v>
      </c>
      <c r="E422" s="39"/>
      <c r="F422" s="231" t="s">
        <v>494</v>
      </c>
      <c r="G422" s="39"/>
      <c r="H422" s="39"/>
      <c r="I422" s="228"/>
      <c r="J422" s="39"/>
      <c r="K422" s="39"/>
      <c r="L422" s="43"/>
      <c r="M422" s="229"/>
      <c r="N422" s="230"/>
      <c r="O422" s="90"/>
      <c r="P422" s="90"/>
      <c r="Q422" s="90"/>
      <c r="R422" s="90"/>
      <c r="S422" s="90"/>
      <c r="T422" s="91"/>
      <c r="U422" s="37"/>
      <c r="V422" s="37"/>
      <c r="W422" s="37"/>
      <c r="X422" s="37"/>
      <c r="Y422" s="37"/>
      <c r="Z422" s="37"/>
      <c r="AA422" s="37"/>
      <c r="AB422" s="37"/>
      <c r="AC422" s="37"/>
      <c r="AD422" s="37"/>
      <c r="AE422" s="37"/>
      <c r="AT422" s="16" t="s">
        <v>131</v>
      </c>
      <c r="AU422" s="16" t="s">
        <v>85</v>
      </c>
    </row>
    <row r="423" s="2" customFormat="1" ht="44.25" customHeight="1">
      <c r="A423" s="37"/>
      <c r="B423" s="38"/>
      <c r="C423" s="213" t="s">
        <v>500</v>
      </c>
      <c r="D423" s="213" t="s">
        <v>123</v>
      </c>
      <c r="E423" s="214" t="s">
        <v>501</v>
      </c>
      <c r="F423" s="215" t="s">
        <v>502</v>
      </c>
      <c r="G423" s="216" t="s">
        <v>492</v>
      </c>
      <c r="H423" s="217">
        <v>0.14999999999999999</v>
      </c>
      <c r="I423" s="218"/>
      <c r="J423" s="219">
        <f>ROUND(I423*H423,2)</f>
        <v>0</v>
      </c>
      <c r="K423" s="215" t="s">
        <v>127</v>
      </c>
      <c r="L423" s="43"/>
      <c r="M423" s="220" t="s">
        <v>1</v>
      </c>
      <c r="N423" s="221" t="s">
        <v>43</v>
      </c>
      <c r="O423" s="90"/>
      <c r="P423" s="222">
        <f>O423*H423</f>
        <v>0</v>
      </c>
      <c r="Q423" s="222">
        <v>0</v>
      </c>
      <c r="R423" s="222">
        <f>Q423*H423</f>
        <v>0</v>
      </c>
      <c r="S423" s="222">
        <v>0</v>
      </c>
      <c r="T423" s="223">
        <f>S423*H423</f>
        <v>0</v>
      </c>
      <c r="U423" s="37"/>
      <c r="V423" s="37"/>
      <c r="W423" s="37"/>
      <c r="X423" s="37"/>
      <c r="Y423" s="37"/>
      <c r="Z423" s="37"/>
      <c r="AA423" s="37"/>
      <c r="AB423" s="37"/>
      <c r="AC423" s="37"/>
      <c r="AD423" s="37"/>
      <c r="AE423" s="37"/>
      <c r="AR423" s="224" t="s">
        <v>408</v>
      </c>
      <c r="AT423" s="224" t="s">
        <v>123</v>
      </c>
      <c r="AU423" s="224" t="s">
        <v>85</v>
      </c>
      <c r="AY423" s="16" t="s">
        <v>121</v>
      </c>
      <c r="BE423" s="225">
        <f>IF(N423="základní",J423,0)</f>
        <v>0</v>
      </c>
      <c r="BF423" s="225">
        <f>IF(N423="snížená",J423,0)</f>
        <v>0</v>
      </c>
      <c r="BG423" s="225">
        <f>IF(N423="zákl. přenesená",J423,0)</f>
        <v>0</v>
      </c>
      <c r="BH423" s="225">
        <f>IF(N423="sníž. přenesená",J423,0)</f>
        <v>0</v>
      </c>
      <c r="BI423" s="225">
        <f>IF(N423="nulová",J423,0)</f>
        <v>0</v>
      </c>
      <c r="BJ423" s="16" t="s">
        <v>85</v>
      </c>
      <c r="BK423" s="225">
        <f>ROUND(I423*H423,2)</f>
        <v>0</v>
      </c>
      <c r="BL423" s="16" t="s">
        <v>408</v>
      </c>
      <c r="BM423" s="224" t="s">
        <v>503</v>
      </c>
    </row>
    <row r="424" s="2" customFormat="1">
      <c r="A424" s="37"/>
      <c r="B424" s="38"/>
      <c r="C424" s="39"/>
      <c r="D424" s="226" t="s">
        <v>130</v>
      </c>
      <c r="E424" s="39"/>
      <c r="F424" s="227" t="s">
        <v>502</v>
      </c>
      <c r="G424" s="39"/>
      <c r="H424" s="39"/>
      <c r="I424" s="228"/>
      <c r="J424" s="39"/>
      <c r="K424" s="39"/>
      <c r="L424" s="43"/>
      <c r="M424" s="229"/>
      <c r="N424" s="230"/>
      <c r="O424" s="90"/>
      <c r="P424" s="90"/>
      <c r="Q424" s="90"/>
      <c r="R424" s="90"/>
      <c r="S424" s="90"/>
      <c r="T424" s="91"/>
      <c r="U424" s="37"/>
      <c r="V424" s="37"/>
      <c r="W424" s="37"/>
      <c r="X424" s="37"/>
      <c r="Y424" s="37"/>
      <c r="Z424" s="37"/>
      <c r="AA424" s="37"/>
      <c r="AB424" s="37"/>
      <c r="AC424" s="37"/>
      <c r="AD424" s="37"/>
      <c r="AE424" s="37"/>
      <c r="AT424" s="16" t="s">
        <v>130</v>
      </c>
      <c r="AU424" s="16" t="s">
        <v>85</v>
      </c>
    </row>
    <row r="425" s="2" customFormat="1">
      <c r="A425" s="37"/>
      <c r="B425" s="38"/>
      <c r="C425" s="39"/>
      <c r="D425" s="226" t="s">
        <v>131</v>
      </c>
      <c r="E425" s="39"/>
      <c r="F425" s="231" t="s">
        <v>494</v>
      </c>
      <c r="G425" s="39"/>
      <c r="H425" s="39"/>
      <c r="I425" s="228"/>
      <c r="J425" s="39"/>
      <c r="K425" s="39"/>
      <c r="L425" s="43"/>
      <c r="M425" s="229"/>
      <c r="N425" s="230"/>
      <c r="O425" s="90"/>
      <c r="P425" s="90"/>
      <c r="Q425" s="90"/>
      <c r="R425" s="90"/>
      <c r="S425" s="90"/>
      <c r="T425" s="91"/>
      <c r="U425" s="37"/>
      <c r="V425" s="37"/>
      <c r="W425" s="37"/>
      <c r="X425" s="37"/>
      <c r="Y425" s="37"/>
      <c r="Z425" s="37"/>
      <c r="AA425" s="37"/>
      <c r="AB425" s="37"/>
      <c r="AC425" s="37"/>
      <c r="AD425" s="37"/>
      <c r="AE425" s="37"/>
      <c r="AT425" s="16" t="s">
        <v>131</v>
      </c>
      <c r="AU425" s="16" t="s">
        <v>85</v>
      </c>
    </row>
    <row r="426" s="2" customFormat="1" ht="16.5" customHeight="1">
      <c r="A426" s="37"/>
      <c r="B426" s="38"/>
      <c r="C426" s="213" t="s">
        <v>504</v>
      </c>
      <c r="D426" s="213" t="s">
        <v>123</v>
      </c>
      <c r="E426" s="214" t="s">
        <v>505</v>
      </c>
      <c r="F426" s="215" t="s">
        <v>506</v>
      </c>
      <c r="G426" s="216" t="s">
        <v>507</v>
      </c>
      <c r="H426" s="217">
        <v>1</v>
      </c>
      <c r="I426" s="218"/>
      <c r="J426" s="219">
        <f>ROUND(I426*H426,2)</f>
        <v>0</v>
      </c>
      <c r="K426" s="215" t="s">
        <v>127</v>
      </c>
      <c r="L426" s="43"/>
      <c r="M426" s="220" t="s">
        <v>1</v>
      </c>
      <c r="N426" s="221" t="s">
        <v>43</v>
      </c>
      <c r="O426" s="90"/>
      <c r="P426" s="222">
        <f>O426*H426</f>
        <v>0</v>
      </c>
      <c r="Q426" s="222">
        <v>0</v>
      </c>
      <c r="R426" s="222">
        <f>Q426*H426</f>
        <v>0</v>
      </c>
      <c r="S426" s="222">
        <v>0</v>
      </c>
      <c r="T426" s="223">
        <f>S426*H426</f>
        <v>0</v>
      </c>
      <c r="U426" s="37"/>
      <c r="V426" s="37"/>
      <c r="W426" s="37"/>
      <c r="X426" s="37"/>
      <c r="Y426" s="37"/>
      <c r="Z426" s="37"/>
      <c r="AA426" s="37"/>
      <c r="AB426" s="37"/>
      <c r="AC426" s="37"/>
      <c r="AD426" s="37"/>
      <c r="AE426" s="37"/>
      <c r="AR426" s="224" t="s">
        <v>408</v>
      </c>
      <c r="AT426" s="224" t="s">
        <v>123</v>
      </c>
      <c r="AU426" s="224" t="s">
        <v>85</v>
      </c>
      <c r="AY426" s="16" t="s">
        <v>121</v>
      </c>
      <c r="BE426" s="225">
        <f>IF(N426="základní",J426,0)</f>
        <v>0</v>
      </c>
      <c r="BF426" s="225">
        <f>IF(N426="snížená",J426,0)</f>
        <v>0</v>
      </c>
      <c r="BG426" s="225">
        <f>IF(N426="zákl. přenesená",J426,0)</f>
        <v>0</v>
      </c>
      <c r="BH426" s="225">
        <f>IF(N426="sníž. přenesená",J426,0)</f>
        <v>0</v>
      </c>
      <c r="BI426" s="225">
        <f>IF(N426="nulová",J426,0)</f>
        <v>0</v>
      </c>
      <c r="BJ426" s="16" t="s">
        <v>85</v>
      </c>
      <c r="BK426" s="225">
        <f>ROUND(I426*H426,2)</f>
        <v>0</v>
      </c>
      <c r="BL426" s="16" t="s">
        <v>408</v>
      </c>
      <c r="BM426" s="224" t="s">
        <v>508</v>
      </c>
    </row>
    <row r="427" s="2" customFormat="1">
      <c r="A427" s="37"/>
      <c r="B427" s="38"/>
      <c r="C427" s="39"/>
      <c r="D427" s="226" t="s">
        <v>130</v>
      </c>
      <c r="E427" s="39"/>
      <c r="F427" s="227" t="s">
        <v>506</v>
      </c>
      <c r="G427" s="39"/>
      <c r="H427" s="39"/>
      <c r="I427" s="228"/>
      <c r="J427" s="39"/>
      <c r="K427" s="39"/>
      <c r="L427" s="43"/>
      <c r="M427" s="229"/>
      <c r="N427" s="230"/>
      <c r="O427" s="90"/>
      <c r="P427" s="90"/>
      <c r="Q427" s="90"/>
      <c r="R427" s="90"/>
      <c r="S427" s="90"/>
      <c r="T427" s="91"/>
      <c r="U427" s="37"/>
      <c r="V427" s="37"/>
      <c r="W427" s="37"/>
      <c r="X427" s="37"/>
      <c r="Y427" s="37"/>
      <c r="Z427" s="37"/>
      <c r="AA427" s="37"/>
      <c r="AB427" s="37"/>
      <c r="AC427" s="37"/>
      <c r="AD427" s="37"/>
      <c r="AE427" s="37"/>
      <c r="AT427" s="16" t="s">
        <v>130</v>
      </c>
      <c r="AU427" s="16" t="s">
        <v>85</v>
      </c>
    </row>
    <row r="428" s="2" customFormat="1">
      <c r="A428" s="37"/>
      <c r="B428" s="38"/>
      <c r="C428" s="39"/>
      <c r="D428" s="226" t="s">
        <v>131</v>
      </c>
      <c r="E428" s="39"/>
      <c r="F428" s="231" t="s">
        <v>509</v>
      </c>
      <c r="G428" s="39"/>
      <c r="H428" s="39"/>
      <c r="I428" s="228"/>
      <c r="J428" s="39"/>
      <c r="K428" s="39"/>
      <c r="L428" s="43"/>
      <c r="M428" s="229"/>
      <c r="N428" s="230"/>
      <c r="O428" s="90"/>
      <c r="P428" s="90"/>
      <c r="Q428" s="90"/>
      <c r="R428" s="90"/>
      <c r="S428" s="90"/>
      <c r="T428" s="91"/>
      <c r="U428" s="37"/>
      <c r="V428" s="37"/>
      <c r="W428" s="37"/>
      <c r="X428" s="37"/>
      <c r="Y428" s="37"/>
      <c r="Z428" s="37"/>
      <c r="AA428" s="37"/>
      <c r="AB428" s="37"/>
      <c r="AC428" s="37"/>
      <c r="AD428" s="37"/>
      <c r="AE428" s="37"/>
      <c r="AT428" s="16" t="s">
        <v>131</v>
      </c>
      <c r="AU428" s="16" t="s">
        <v>85</v>
      </c>
    </row>
    <row r="429" s="2" customFormat="1" ht="24.15" customHeight="1">
      <c r="A429" s="37"/>
      <c r="B429" s="38"/>
      <c r="C429" s="213" t="s">
        <v>510</v>
      </c>
      <c r="D429" s="213" t="s">
        <v>123</v>
      </c>
      <c r="E429" s="214" t="s">
        <v>511</v>
      </c>
      <c r="F429" s="215" t="s">
        <v>512</v>
      </c>
      <c r="G429" s="216" t="s">
        <v>513</v>
      </c>
      <c r="H429" s="217">
        <v>1</v>
      </c>
      <c r="I429" s="218"/>
      <c r="J429" s="219">
        <f>ROUND(I429*H429,2)</f>
        <v>0</v>
      </c>
      <c r="K429" s="215" t="s">
        <v>127</v>
      </c>
      <c r="L429" s="43"/>
      <c r="M429" s="220" t="s">
        <v>1</v>
      </c>
      <c r="N429" s="221" t="s">
        <v>43</v>
      </c>
      <c r="O429" s="90"/>
      <c r="P429" s="222">
        <f>O429*H429</f>
        <v>0</v>
      </c>
      <c r="Q429" s="222">
        <v>0</v>
      </c>
      <c r="R429" s="222">
        <f>Q429*H429</f>
        <v>0</v>
      </c>
      <c r="S429" s="222">
        <v>0</v>
      </c>
      <c r="T429" s="223">
        <f>S429*H429</f>
        <v>0</v>
      </c>
      <c r="U429" s="37"/>
      <c r="V429" s="37"/>
      <c r="W429" s="37"/>
      <c r="X429" s="37"/>
      <c r="Y429" s="37"/>
      <c r="Z429" s="37"/>
      <c r="AA429" s="37"/>
      <c r="AB429" s="37"/>
      <c r="AC429" s="37"/>
      <c r="AD429" s="37"/>
      <c r="AE429" s="37"/>
      <c r="AR429" s="224" t="s">
        <v>408</v>
      </c>
      <c r="AT429" s="224" t="s">
        <v>123</v>
      </c>
      <c r="AU429" s="224" t="s">
        <v>85</v>
      </c>
      <c r="AY429" s="16" t="s">
        <v>121</v>
      </c>
      <c r="BE429" s="225">
        <f>IF(N429="základní",J429,0)</f>
        <v>0</v>
      </c>
      <c r="BF429" s="225">
        <f>IF(N429="snížená",J429,0)</f>
        <v>0</v>
      </c>
      <c r="BG429" s="225">
        <f>IF(N429="zákl. přenesená",J429,0)</f>
        <v>0</v>
      </c>
      <c r="BH429" s="225">
        <f>IF(N429="sníž. přenesená",J429,0)</f>
        <v>0</v>
      </c>
      <c r="BI429" s="225">
        <f>IF(N429="nulová",J429,0)</f>
        <v>0</v>
      </c>
      <c r="BJ429" s="16" t="s">
        <v>85</v>
      </c>
      <c r="BK429" s="225">
        <f>ROUND(I429*H429,2)</f>
        <v>0</v>
      </c>
      <c r="BL429" s="16" t="s">
        <v>408</v>
      </c>
      <c r="BM429" s="224" t="s">
        <v>514</v>
      </c>
    </row>
    <row r="430" s="2" customFormat="1">
      <c r="A430" s="37"/>
      <c r="B430" s="38"/>
      <c r="C430" s="39"/>
      <c r="D430" s="226" t="s">
        <v>130</v>
      </c>
      <c r="E430" s="39"/>
      <c r="F430" s="227" t="s">
        <v>512</v>
      </c>
      <c r="G430" s="39"/>
      <c r="H430" s="39"/>
      <c r="I430" s="228"/>
      <c r="J430" s="39"/>
      <c r="K430" s="39"/>
      <c r="L430" s="43"/>
      <c r="M430" s="229"/>
      <c r="N430" s="230"/>
      <c r="O430" s="90"/>
      <c r="P430" s="90"/>
      <c r="Q430" s="90"/>
      <c r="R430" s="90"/>
      <c r="S430" s="90"/>
      <c r="T430" s="91"/>
      <c r="U430" s="37"/>
      <c r="V430" s="37"/>
      <c r="W430" s="37"/>
      <c r="X430" s="37"/>
      <c r="Y430" s="37"/>
      <c r="Z430" s="37"/>
      <c r="AA430" s="37"/>
      <c r="AB430" s="37"/>
      <c r="AC430" s="37"/>
      <c r="AD430" s="37"/>
      <c r="AE430" s="37"/>
      <c r="AT430" s="16" t="s">
        <v>130</v>
      </c>
      <c r="AU430" s="16" t="s">
        <v>85</v>
      </c>
    </row>
    <row r="431" s="2" customFormat="1">
      <c r="A431" s="37"/>
      <c r="B431" s="38"/>
      <c r="C431" s="39"/>
      <c r="D431" s="226" t="s">
        <v>133</v>
      </c>
      <c r="E431" s="39"/>
      <c r="F431" s="231" t="s">
        <v>515</v>
      </c>
      <c r="G431" s="39"/>
      <c r="H431" s="39"/>
      <c r="I431" s="228"/>
      <c r="J431" s="39"/>
      <c r="K431" s="39"/>
      <c r="L431" s="43"/>
      <c r="M431" s="229"/>
      <c r="N431" s="230"/>
      <c r="O431" s="90"/>
      <c r="P431" s="90"/>
      <c r="Q431" s="90"/>
      <c r="R431" s="90"/>
      <c r="S431" s="90"/>
      <c r="T431" s="91"/>
      <c r="U431" s="37"/>
      <c r="V431" s="37"/>
      <c r="W431" s="37"/>
      <c r="X431" s="37"/>
      <c r="Y431" s="37"/>
      <c r="Z431" s="37"/>
      <c r="AA431" s="37"/>
      <c r="AB431" s="37"/>
      <c r="AC431" s="37"/>
      <c r="AD431" s="37"/>
      <c r="AE431" s="37"/>
      <c r="AT431" s="16" t="s">
        <v>133</v>
      </c>
      <c r="AU431" s="16" t="s">
        <v>85</v>
      </c>
    </row>
    <row r="432" s="2" customFormat="1" ht="24.15" customHeight="1">
      <c r="A432" s="37"/>
      <c r="B432" s="38"/>
      <c r="C432" s="213" t="s">
        <v>516</v>
      </c>
      <c r="D432" s="213" t="s">
        <v>123</v>
      </c>
      <c r="E432" s="214" t="s">
        <v>517</v>
      </c>
      <c r="F432" s="215" t="s">
        <v>518</v>
      </c>
      <c r="G432" s="216" t="s">
        <v>513</v>
      </c>
      <c r="H432" s="217">
        <v>1</v>
      </c>
      <c r="I432" s="218"/>
      <c r="J432" s="219">
        <f>ROUND(I432*H432,2)</f>
        <v>0</v>
      </c>
      <c r="K432" s="215" t="s">
        <v>127</v>
      </c>
      <c r="L432" s="43"/>
      <c r="M432" s="220" t="s">
        <v>1</v>
      </c>
      <c r="N432" s="221" t="s">
        <v>43</v>
      </c>
      <c r="O432" s="90"/>
      <c r="P432" s="222">
        <f>O432*H432</f>
        <v>0</v>
      </c>
      <c r="Q432" s="222">
        <v>0</v>
      </c>
      <c r="R432" s="222">
        <f>Q432*H432</f>
        <v>0</v>
      </c>
      <c r="S432" s="222">
        <v>0</v>
      </c>
      <c r="T432" s="223">
        <f>S432*H432</f>
        <v>0</v>
      </c>
      <c r="U432" s="37"/>
      <c r="V432" s="37"/>
      <c r="W432" s="37"/>
      <c r="X432" s="37"/>
      <c r="Y432" s="37"/>
      <c r="Z432" s="37"/>
      <c r="AA432" s="37"/>
      <c r="AB432" s="37"/>
      <c r="AC432" s="37"/>
      <c r="AD432" s="37"/>
      <c r="AE432" s="37"/>
      <c r="AR432" s="224" t="s">
        <v>408</v>
      </c>
      <c r="AT432" s="224" t="s">
        <v>123</v>
      </c>
      <c r="AU432" s="224" t="s">
        <v>85</v>
      </c>
      <c r="AY432" s="16" t="s">
        <v>121</v>
      </c>
      <c r="BE432" s="225">
        <f>IF(N432="základní",J432,0)</f>
        <v>0</v>
      </c>
      <c r="BF432" s="225">
        <f>IF(N432="snížená",J432,0)</f>
        <v>0</v>
      </c>
      <c r="BG432" s="225">
        <f>IF(N432="zákl. přenesená",J432,0)</f>
        <v>0</v>
      </c>
      <c r="BH432" s="225">
        <f>IF(N432="sníž. přenesená",J432,0)</f>
        <v>0</v>
      </c>
      <c r="BI432" s="225">
        <f>IF(N432="nulová",J432,0)</f>
        <v>0</v>
      </c>
      <c r="BJ432" s="16" t="s">
        <v>85</v>
      </c>
      <c r="BK432" s="225">
        <f>ROUND(I432*H432,2)</f>
        <v>0</v>
      </c>
      <c r="BL432" s="16" t="s">
        <v>408</v>
      </c>
      <c r="BM432" s="224" t="s">
        <v>519</v>
      </c>
    </row>
    <row r="433" s="2" customFormat="1">
      <c r="A433" s="37"/>
      <c r="B433" s="38"/>
      <c r="C433" s="39"/>
      <c r="D433" s="226" t="s">
        <v>130</v>
      </c>
      <c r="E433" s="39"/>
      <c r="F433" s="227" t="s">
        <v>518</v>
      </c>
      <c r="G433" s="39"/>
      <c r="H433" s="39"/>
      <c r="I433" s="228"/>
      <c r="J433" s="39"/>
      <c r="K433" s="39"/>
      <c r="L433" s="43"/>
      <c r="M433" s="229"/>
      <c r="N433" s="230"/>
      <c r="O433" s="90"/>
      <c r="P433" s="90"/>
      <c r="Q433" s="90"/>
      <c r="R433" s="90"/>
      <c r="S433" s="90"/>
      <c r="T433" s="91"/>
      <c r="U433" s="37"/>
      <c r="V433" s="37"/>
      <c r="W433" s="37"/>
      <c r="X433" s="37"/>
      <c r="Y433" s="37"/>
      <c r="Z433" s="37"/>
      <c r="AA433" s="37"/>
      <c r="AB433" s="37"/>
      <c r="AC433" s="37"/>
      <c r="AD433" s="37"/>
      <c r="AE433" s="37"/>
      <c r="AT433" s="16" t="s">
        <v>130</v>
      </c>
      <c r="AU433" s="16" t="s">
        <v>85</v>
      </c>
    </row>
    <row r="434" s="2" customFormat="1" ht="24.15" customHeight="1">
      <c r="A434" s="37"/>
      <c r="B434" s="38"/>
      <c r="C434" s="213" t="s">
        <v>520</v>
      </c>
      <c r="D434" s="213" t="s">
        <v>123</v>
      </c>
      <c r="E434" s="214" t="s">
        <v>521</v>
      </c>
      <c r="F434" s="215" t="s">
        <v>522</v>
      </c>
      <c r="G434" s="216" t="s">
        <v>513</v>
      </c>
      <c r="H434" s="217">
        <v>1</v>
      </c>
      <c r="I434" s="218"/>
      <c r="J434" s="219">
        <f>ROUND(I434*H434,2)</f>
        <v>0</v>
      </c>
      <c r="K434" s="215" t="s">
        <v>127</v>
      </c>
      <c r="L434" s="43"/>
      <c r="M434" s="220" t="s">
        <v>1</v>
      </c>
      <c r="N434" s="221" t="s">
        <v>43</v>
      </c>
      <c r="O434" s="90"/>
      <c r="P434" s="222">
        <f>O434*H434</f>
        <v>0</v>
      </c>
      <c r="Q434" s="222">
        <v>0</v>
      </c>
      <c r="R434" s="222">
        <f>Q434*H434</f>
        <v>0</v>
      </c>
      <c r="S434" s="222">
        <v>0</v>
      </c>
      <c r="T434" s="223">
        <f>S434*H434</f>
        <v>0</v>
      </c>
      <c r="U434" s="37"/>
      <c r="V434" s="37"/>
      <c r="W434" s="37"/>
      <c r="X434" s="37"/>
      <c r="Y434" s="37"/>
      <c r="Z434" s="37"/>
      <c r="AA434" s="37"/>
      <c r="AB434" s="37"/>
      <c r="AC434" s="37"/>
      <c r="AD434" s="37"/>
      <c r="AE434" s="37"/>
      <c r="AR434" s="224" t="s">
        <v>408</v>
      </c>
      <c r="AT434" s="224" t="s">
        <v>123</v>
      </c>
      <c r="AU434" s="224" t="s">
        <v>85</v>
      </c>
      <c r="AY434" s="16" t="s">
        <v>121</v>
      </c>
      <c r="BE434" s="225">
        <f>IF(N434="základní",J434,0)</f>
        <v>0</v>
      </c>
      <c r="BF434" s="225">
        <f>IF(N434="snížená",J434,0)</f>
        <v>0</v>
      </c>
      <c r="BG434" s="225">
        <f>IF(N434="zákl. přenesená",J434,0)</f>
        <v>0</v>
      </c>
      <c r="BH434" s="225">
        <f>IF(N434="sníž. přenesená",J434,0)</f>
        <v>0</v>
      </c>
      <c r="BI434" s="225">
        <f>IF(N434="nulová",J434,0)</f>
        <v>0</v>
      </c>
      <c r="BJ434" s="16" t="s">
        <v>85</v>
      </c>
      <c r="BK434" s="225">
        <f>ROUND(I434*H434,2)</f>
        <v>0</v>
      </c>
      <c r="BL434" s="16" t="s">
        <v>408</v>
      </c>
      <c r="BM434" s="224" t="s">
        <v>523</v>
      </c>
    </row>
    <row r="435" s="2" customFormat="1">
      <c r="A435" s="37"/>
      <c r="B435" s="38"/>
      <c r="C435" s="39"/>
      <c r="D435" s="226" t="s">
        <v>130</v>
      </c>
      <c r="E435" s="39"/>
      <c r="F435" s="227" t="s">
        <v>522</v>
      </c>
      <c r="G435" s="39"/>
      <c r="H435" s="39"/>
      <c r="I435" s="228"/>
      <c r="J435" s="39"/>
      <c r="K435" s="39"/>
      <c r="L435" s="43"/>
      <c r="M435" s="229"/>
      <c r="N435" s="230"/>
      <c r="O435" s="90"/>
      <c r="P435" s="90"/>
      <c r="Q435" s="90"/>
      <c r="R435" s="90"/>
      <c r="S435" s="90"/>
      <c r="T435" s="91"/>
      <c r="U435" s="37"/>
      <c r="V435" s="37"/>
      <c r="W435" s="37"/>
      <c r="X435" s="37"/>
      <c r="Y435" s="37"/>
      <c r="Z435" s="37"/>
      <c r="AA435" s="37"/>
      <c r="AB435" s="37"/>
      <c r="AC435" s="37"/>
      <c r="AD435" s="37"/>
      <c r="AE435" s="37"/>
      <c r="AT435" s="16" t="s">
        <v>130</v>
      </c>
      <c r="AU435" s="16" t="s">
        <v>85</v>
      </c>
    </row>
    <row r="436" s="2" customFormat="1">
      <c r="A436" s="37"/>
      <c r="B436" s="38"/>
      <c r="C436" s="39"/>
      <c r="D436" s="226" t="s">
        <v>131</v>
      </c>
      <c r="E436" s="39"/>
      <c r="F436" s="231" t="s">
        <v>524</v>
      </c>
      <c r="G436" s="39"/>
      <c r="H436" s="39"/>
      <c r="I436" s="228"/>
      <c r="J436" s="39"/>
      <c r="K436" s="39"/>
      <c r="L436" s="43"/>
      <c r="M436" s="229"/>
      <c r="N436" s="230"/>
      <c r="O436" s="90"/>
      <c r="P436" s="90"/>
      <c r="Q436" s="90"/>
      <c r="R436" s="90"/>
      <c r="S436" s="90"/>
      <c r="T436" s="91"/>
      <c r="U436" s="37"/>
      <c r="V436" s="37"/>
      <c r="W436" s="37"/>
      <c r="X436" s="37"/>
      <c r="Y436" s="37"/>
      <c r="Z436" s="37"/>
      <c r="AA436" s="37"/>
      <c r="AB436" s="37"/>
      <c r="AC436" s="37"/>
      <c r="AD436" s="37"/>
      <c r="AE436" s="37"/>
      <c r="AT436" s="16" t="s">
        <v>131</v>
      </c>
      <c r="AU436" s="16" t="s">
        <v>85</v>
      </c>
    </row>
    <row r="437" s="2" customFormat="1" ht="16.5" customHeight="1">
      <c r="A437" s="37"/>
      <c r="B437" s="38"/>
      <c r="C437" s="213" t="s">
        <v>525</v>
      </c>
      <c r="D437" s="213" t="s">
        <v>123</v>
      </c>
      <c r="E437" s="214" t="s">
        <v>526</v>
      </c>
      <c r="F437" s="215" t="s">
        <v>527</v>
      </c>
      <c r="G437" s="216" t="s">
        <v>513</v>
      </c>
      <c r="H437" s="217">
        <v>1</v>
      </c>
      <c r="I437" s="218"/>
      <c r="J437" s="219">
        <f>ROUND(I437*H437,2)</f>
        <v>0</v>
      </c>
      <c r="K437" s="215" t="s">
        <v>127</v>
      </c>
      <c r="L437" s="43"/>
      <c r="M437" s="220" t="s">
        <v>1</v>
      </c>
      <c r="N437" s="221" t="s">
        <v>43</v>
      </c>
      <c r="O437" s="90"/>
      <c r="P437" s="222">
        <f>O437*H437</f>
        <v>0</v>
      </c>
      <c r="Q437" s="222">
        <v>0</v>
      </c>
      <c r="R437" s="222">
        <f>Q437*H437</f>
        <v>0</v>
      </c>
      <c r="S437" s="222">
        <v>0</v>
      </c>
      <c r="T437" s="223">
        <f>S437*H437</f>
        <v>0</v>
      </c>
      <c r="U437" s="37"/>
      <c r="V437" s="37"/>
      <c r="W437" s="37"/>
      <c r="X437" s="37"/>
      <c r="Y437" s="37"/>
      <c r="Z437" s="37"/>
      <c r="AA437" s="37"/>
      <c r="AB437" s="37"/>
      <c r="AC437" s="37"/>
      <c r="AD437" s="37"/>
      <c r="AE437" s="37"/>
      <c r="AR437" s="224" t="s">
        <v>408</v>
      </c>
      <c r="AT437" s="224" t="s">
        <v>123</v>
      </c>
      <c r="AU437" s="224" t="s">
        <v>85</v>
      </c>
      <c r="AY437" s="16" t="s">
        <v>121</v>
      </c>
      <c r="BE437" s="225">
        <f>IF(N437="základní",J437,0)</f>
        <v>0</v>
      </c>
      <c r="BF437" s="225">
        <f>IF(N437="snížená",J437,0)</f>
        <v>0</v>
      </c>
      <c r="BG437" s="225">
        <f>IF(N437="zákl. přenesená",J437,0)</f>
        <v>0</v>
      </c>
      <c r="BH437" s="225">
        <f>IF(N437="sníž. přenesená",J437,0)</f>
        <v>0</v>
      </c>
      <c r="BI437" s="225">
        <f>IF(N437="nulová",J437,0)</f>
        <v>0</v>
      </c>
      <c r="BJ437" s="16" t="s">
        <v>85</v>
      </c>
      <c r="BK437" s="225">
        <f>ROUND(I437*H437,2)</f>
        <v>0</v>
      </c>
      <c r="BL437" s="16" t="s">
        <v>408</v>
      </c>
      <c r="BM437" s="224" t="s">
        <v>528</v>
      </c>
    </row>
    <row r="438" s="2" customFormat="1">
      <c r="A438" s="37"/>
      <c r="B438" s="38"/>
      <c r="C438" s="39"/>
      <c r="D438" s="226" t="s">
        <v>130</v>
      </c>
      <c r="E438" s="39"/>
      <c r="F438" s="227" t="s">
        <v>527</v>
      </c>
      <c r="G438" s="39"/>
      <c r="H438" s="39"/>
      <c r="I438" s="228"/>
      <c r="J438" s="39"/>
      <c r="K438" s="39"/>
      <c r="L438" s="43"/>
      <c r="M438" s="229"/>
      <c r="N438" s="230"/>
      <c r="O438" s="90"/>
      <c r="P438" s="90"/>
      <c r="Q438" s="90"/>
      <c r="R438" s="90"/>
      <c r="S438" s="90"/>
      <c r="T438" s="91"/>
      <c r="U438" s="37"/>
      <c r="V438" s="37"/>
      <c r="W438" s="37"/>
      <c r="X438" s="37"/>
      <c r="Y438" s="37"/>
      <c r="Z438" s="37"/>
      <c r="AA438" s="37"/>
      <c r="AB438" s="37"/>
      <c r="AC438" s="37"/>
      <c r="AD438" s="37"/>
      <c r="AE438" s="37"/>
      <c r="AT438" s="16" t="s">
        <v>130</v>
      </c>
      <c r="AU438" s="16" t="s">
        <v>85</v>
      </c>
    </row>
    <row r="439" s="2" customFormat="1">
      <c r="A439" s="37"/>
      <c r="B439" s="38"/>
      <c r="C439" s="39"/>
      <c r="D439" s="226" t="s">
        <v>131</v>
      </c>
      <c r="E439" s="39"/>
      <c r="F439" s="231" t="s">
        <v>529</v>
      </c>
      <c r="G439" s="39"/>
      <c r="H439" s="39"/>
      <c r="I439" s="228"/>
      <c r="J439" s="39"/>
      <c r="K439" s="39"/>
      <c r="L439" s="43"/>
      <c r="M439" s="229"/>
      <c r="N439" s="230"/>
      <c r="O439" s="90"/>
      <c r="P439" s="90"/>
      <c r="Q439" s="90"/>
      <c r="R439" s="90"/>
      <c r="S439" s="90"/>
      <c r="T439" s="91"/>
      <c r="U439" s="37"/>
      <c r="V439" s="37"/>
      <c r="W439" s="37"/>
      <c r="X439" s="37"/>
      <c r="Y439" s="37"/>
      <c r="Z439" s="37"/>
      <c r="AA439" s="37"/>
      <c r="AB439" s="37"/>
      <c r="AC439" s="37"/>
      <c r="AD439" s="37"/>
      <c r="AE439" s="37"/>
      <c r="AT439" s="16" t="s">
        <v>131</v>
      </c>
      <c r="AU439" s="16" t="s">
        <v>85</v>
      </c>
    </row>
    <row r="440" s="2" customFormat="1">
      <c r="A440" s="37"/>
      <c r="B440" s="38"/>
      <c r="C440" s="39"/>
      <c r="D440" s="226" t="s">
        <v>133</v>
      </c>
      <c r="E440" s="39"/>
      <c r="F440" s="231" t="s">
        <v>530</v>
      </c>
      <c r="G440" s="39"/>
      <c r="H440" s="39"/>
      <c r="I440" s="228"/>
      <c r="J440" s="39"/>
      <c r="K440" s="39"/>
      <c r="L440" s="43"/>
      <c r="M440" s="254"/>
      <c r="N440" s="255"/>
      <c r="O440" s="256"/>
      <c r="P440" s="256"/>
      <c r="Q440" s="256"/>
      <c r="R440" s="256"/>
      <c r="S440" s="256"/>
      <c r="T440" s="257"/>
      <c r="U440" s="37"/>
      <c r="V440" s="37"/>
      <c r="W440" s="37"/>
      <c r="X440" s="37"/>
      <c r="Y440" s="37"/>
      <c r="Z440" s="37"/>
      <c r="AA440" s="37"/>
      <c r="AB440" s="37"/>
      <c r="AC440" s="37"/>
      <c r="AD440" s="37"/>
      <c r="AE440" s="37"/>
      <c r="AT440" s="16" t="s">
        <v>133</v>
      </c>
      <c r="AU440" s="16" t="s">
        <v>85</v>
      </c>
    </row>
    <row r="441" s="2" customFormat="1" ht="6.96" customHeight="1">
      <c r="A441" s="37"/>
      <c r="B441" s="65"/>
      <c r="C441" s="66"/>
      <c r="D441" s="66"/>
      <c r="E441" s="66"/>
      <c r="F441" s="66"/>
      <c r="G441" s="66"/>
      <c r="H441" s="66"/>
      <c r="I441" s="66"/>
      <c r="J441" s="66"/>
      <c r="K441" s="66"/>
      <c r="L441" s="43"/>
      <c r="M441" s="37"/>
      <c r="O441" s="37"/>
      <c r="P441" s="37"/>
      <c r="Q441" s="37"/>
      <c r="R441" s="37"/>
      <c r="S441" s="37"/>
      <c r="T441" s="37"/>
      <c r="U441" s="37"/>
      <c r="V441" s="37"/>
      <c r="W441" s="37"/>
      <c r="X441" s="37"/>
      <c r="Y441" s="37"/>
      <c r="Z441" s="37"/>
      <c r="AA441" s="37"/>
      <c r="AB441" s="37"/>
      <c r="AC441" s="37"/>
      <c r="AD441" s="37"/>
      <c r="AE441" s="37"/>
    </row>
  </sheetData>
  <sheetProtection sheet="1" autoFilter="0" formatColumns="0" formatRows="0" objects="1" scenarios="1" spinCount="100000" saltValue="6GxNxcLDzYsClV/2WLyzDQcHsgP1Tj/GxJmyxdygEpEH6RS5JY+/SMBgRaxf3S2Xak/krZa41M7yxg57FOzsoA==" hashValue="JXZAHETqrfoJQSyxNipdCaVDp5C/Xek6OO++o0vZW733OryBLiYovrGbzTkFyFeFE2LqI+Tmb2sFXuFtwQVcqw==" algorithmName="SHA-512" password="CC35"/>
  <autoFilter ref="C125:K440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Feltl Jiří</dc:creator>
  <cp:lastModifiedBy>Feltl Jiří</cp:lastModifiedBy>
  <dcterms:created xsi:type="dcterms:W3CDTF">2024-04-02T06:10:22Z</dcterms:created>
  <dcterms:modified xsi:type="dcterms:W3CDTF">2024-04-02T06:10:26Z</dcterms:modified>
</cp:coreProperties>
</file>